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120" yWindow="15" windowWidth="18960" windowHeight="11325" tabRatio="868" firstSheet="2" activeTab="11"/>
  </bookViews>
  <sheets>
    <sheet name="Entête" sheetId="16" r:id="rId1"/>
    <sheet name="EP1 écrit" sheetId="17" r:id="rId2"/>
    <sheet name="EP1 oral" sheetId="18" r:id="rId3"/>
    <sheet name="Synthèse EP1" sheetId="19" r:id="rId4"/>
    <sheet name="S1 Certif" sheetId="12" r:id="rId5"/>
    <sheet name="S2 Certif" sheetId="13" r:id="rId6"/>
    <sheet name="S2 Auto-Eval" sheetId="14" r:id="rId7"/>
    <sheet name="S3 Formatif Sav-être" sheetId="8" r:id="rId8"/>
    <sheet name="S3 Formatif" sheetId="9" r:id="rId9"/>
    <sheet name="S3 Certif" sheetId="10" r:id="rId10"/>
    <sheet name="Synthèse EP2" sheetId="15" r:id="rId11"/>
    <sheet name="Calculs" sheetId="11" r:id="rId12"/>
  </sheets>
  <calcPr calcId="162913"/>
</workbook>
</file>

<file path=xl/calcChain.xml><?xml version="1.0" encoding="utf-8"?>
<calcChain xmlns="http://schemas.openxmlformats.org/spreadsheetml/2006/main">
  <c r="I1" i="11" l="1"/>
  <c r="K4" i="11" l="1"/>
  <c r="O1" i="11"/>
  <c r="K46" i="11"/>
  <c r="C17" i="11" l="1"/>
  <c r="C19" i="11" s="1"/>
  <c r="D17" i="11"/>
  <c r="D19" i="11" s="1"/>
  <c r="E17" i="11"/>
  <c r="E19" i="11" s="1"/>
  <c r="B17" i="11"/>
  <c r="C7" i="11"/>
  <c r="C9" i="11" s="1"/>
  <c r="D7" i="11"/>
  <c r="D9" i="11" s="1"/>
  <c r="E7" i="11"/>
  <c r="E9" i="11" s="1"/>
  <c r="B7" i="11"/>
  <c r="F7" i="11" l="1"/>
  <c r="C11" i="11" s="1"/>
  <c r="F17" i="11"/>
  <c r="C21" i="11" s="1"/>
  <c r="B9" i="11"/>
  <c r="F9" i="11" s="1"/>
  <c r="C10" i="11" s="1"/>
  <c r="B19" i="11"/>
  <c r="F19" i="11" s="1"/>
  <c r="C20" i="11" s="1"/>
  <c r="R30" i="17"/>
  <c r="R31" i="17"/>
  <c r="R32" i="17"/>
  <c r="R29" i="17"/>
  <c r="R18" i="17"/>
  <c r="R19" i="17"/>
  <c r="R20" i="17"/>
  <c r="R17" i="17"/>
  <c r="J22" i="18"/>
  <c r="J23" i="18"/>
  <c r="J24" i="18"/>
  <c r="J21" i="18"/>
  <c r="J11" i="18"/>
  <c r="J12" i="18"/>
  <c r="J13" i="18"/>
  <c r="J10" i="18"/>
  <c r="E20" i="11" l="1"/>
  <c r="E10" i="11"/>
  <c r="B3" i="19"/>
  <c r="H2" i="19"/>
  <c r="I21" i="11" l="1"/>
  <c r="I4" i="18"/>
  <c r="D9" i="19" s="1"/>
  <c r="G9" i="19" s="1"/>
  <c r="I11" i="11"/>
  <c r="P4" i="17"/>
  <c r="D6" i="19" s="1"/>
  <c r="G6" i="19" s="1"/>
  <c r="B3" i="17"/>
  <c r="P2" i="17"/>
  <c r="B3" i="18"/>
  <c r="I2" i="18"/>
  <c r="H2" i="15"/>
  <c r="H2" i="10"/>
  <c r="K2" i="8"/>
  <c r="H2" i="13"/>
  <c r="H2" i="12"/>
  <c r="B3" i="15"/>
  <c r="B3" i="10"/>
  <c r="C3" i="8"/>
  <c r="C3" i="14"/>
  <c r="B3" i="13"/>
  <c r="B3" i="12"/>
  <c r="K16" i="11" l="1"/>
  <c r="M16" i="11" s="1"/>
  <c r="G12" i="19"/>
  <c r="G14" i="19" s="1"/>
  <c r="C2" i="14"/>
  <c r="C37" i="11" l="1"/>
  <c r="C39" i="11" s="1"/>
  <c r="D37" i="11"/>
  <c r="D39" i="11" s="1"/>
  <c r="E37" i="11"/>
  <c r="E39" i="11" s="1"/>
  <c r="B37" i="11"/>
  <c r="B39" i="11" s="1"/>
  <c r="C27" i="11"/>
  <c r="C29" i="11" s="1"/>
  <c r="D27" i="11"/>
  <c r="D29" i="11" s="1"/>
  <c r="E27" i="11"/>
  <c r="E29" i="11" s="1"/>
  <c r="B27" i="11"/>
  <c r="B29" i="11" s="1"/>
  <c r="I5" i="9"/>
  <c r="I6" i="9"/>
  <c r="I7" i="9"/>
  <c r="I12" i="9"/>
  <c r="I13" i="9"/>
  <c r="I14" i="9"/>
  <c r="I15" i="9"/>
  <c r="I16" i="9"/>
  <c r="I17" i="9"/>
  <c r="I18" i="9"/>
  <c r="I23" i="9"/>
  <c r="I24" i="9"/>
  <c r="I25" i="9"/>
  <c r="I30" i="9"/>
  <c r="I31" i="9"/>
  <c r="I29" i="9"/>
  <c r="I22" i="9"/>
  <c r="I11" i="9"/>
  <c r="I4" i="9"/>
  <c r="I34" i="12"/>
  <c r="I35" i="12"/>
  <c r="I36" i="12"/>
  <c r="I23" i="12"/>
  <c r="I24" i="12"/>
  <c r="I25" i="12"/>
  <c r="I26" i="12"/>
  <c r="I27" i="12"/>
  <c r="I28" i="12"/>
  <c r="I29" i="12"/>
  <c r="I33" i="12"/>
  <c r="I22" i="12"/>
  <c r="I11" i="12"/>
  <c r="I12" i="12"/>
  <c r="I13" i="12"/>
  <c r="I10" i="12"/>
  <c r="I41" i="13"/>
  <c r="I42" i="13"/>
  <c r="I40" i="13"/>
  <c r="I34" i="13"/>
  <c r="I35" i="13"/>
  <c r="I36" i="13"/>
  <c r="I33" i="13"/>
  <c r="I23" i="13"/>
  <c r="I24" i="13"/>
  <c r="I25" i="13"/>
  <c r="I26" i="13"/>
  <c r="I27" i="13"/>
  <c r="I28" i="13"/>
  <c r="I29" i="13"/>
  <c r="I22" i="13"/>
  <c r="I11" i="13"/>
  <c r="I12" i="13"/>
  <c r="I13" i="13"/>
  <c r="I10" i="13"/>
  <c r="F27" i="11" l="1"/>
  <c r="C31" i="11" s="1"/>
  <c r="F37" i="11"/>
  <c r="C41" i="11" s="1"/>
  <c r="F39" i="11"/>
  <c r="C40" i="11" s="1"/>
  <c r="F29" i="11"/>
  <c r="C30" i="11" s="1"/>
  <c r="E40" i="11" l="1"/>
  <c r="E30" i="11"/>
  <c r="I11" i="10"/>
  <c r="I12" i="10"/>
  <c r="I13" i="10"/>
  <c r="I10" i="10"/>
  <c r="I23" i="10"/>
  <c r="I24" i="10"/>
  <c r="I25" i="10"/>
  <c r="I26" i="10"/>
  <c r="I27" i="10"/>
  <c r="I28" i="10"/>
  <c r="I29" i="10"/>
  <c r="I22" i="10"/>
  <c r="I41" i="10"/>
  <c r="I42" i="10"/>
  <c r="I40" i="10"/>
  <c r="I35" i="10"/>
  <c r="I36" i="10"/>
  <c r="I34" i="10"/>
  <c r="I33" i="10"/>
  <c r="I41" i="11" l="1"/>
  <c r="H4" i="13"/>
  <c r="D8" i="15" s="1"/>
  <c r="G8" i="15" s="1"/>
  <c r="I31" i="11"/>
  <c r="H4" i="12"/>
  <c r="D6" i="15" s="1"/>
  <c r="G6" i="15" s="1"/>
  <c r="B47" i="11" l="1"/>
  <c r="C47" i="11"/>
  <c r="C49" i="11" s="1"/>
  <c r="D47" i="11"/>
  <c r="D49" i="11" s="1"/>
  <c r="E47" i="11"/>
  <c r="E49" i="11" s="1"/>
  <c r="F47" i="11" l="1"/>
  <c r="C51" i="11" s="1"/>
  <c r="B49" i="11"/>
  <c r="F49" i="11" s="1"/>
  <c r="C50" i="11" s="1"/>
  <c r="E50" i="11" l="1"/>
  <c r="I51" i="11" l="1"/>
  <c r="K41" i="11" s="1"/>
  <c r="M44" i="11" s="1"/>
  <c r="H4" i="10"/>
  <c r="D10" i="15" s="1"/>
  <c r="G10" i="15" s="1"/>
  <c r="G14" i="15" s="1"/>
  <c r="G16" i="15" s="1"/>
</calcChain>
</file>

<file path=xl/sharedStrings.xml><?xml version="1.0" encoding="utf-8"?>
<sst xmlns="http://schemas.openxmlformats.org/spreadsheetml/2006/main" count="708" uniqueCount="201">
  <si>
    <r>
      <rPr>
        <b/>
        <sz val="20"/>
        <rFont val="Arial Black"/>
        <family val="2"/>
      </rPr>
      <t>CAP CUISINE</t>
    </r>
  </si>
  <si>
    <r>
      <rPr>
        <b/>
        <sz val="11"/>
        <rFont val="Arial"/>
        <family val="2"/>
      </rPr>
      <t>Nom, prénom du candidat</t>
    </r>
  </si>
  <si>
    <r>
      <rPr>
        <b/>
        <sz val="11"/>
        <rFont val="Arial"/>
        <family val="2"/>
      </rPr>
      <t xml:space="preserve">Appréciation globale </t>
    </r>
    <r>
      <rPr>
        <sz val="14"/>
        <rFont val="Arial"/>
        <family val="2"/>
      </rPr>
      <t>:</t>
    </r>
  </si>
  <si>
    <r>
      <rPr>
        <b/>
        <sz val="14"/>
        <rFont val="Arial"/>
        <family val="2"/>
      </rPr>
      <t>Total / 20</t>
    </r>
  </si>
  <si>
    <r>
      <rPr>
        <b/>
        <sz val="10"/>
        <rFont val="Arial"/>
        <family val="2"/>
      </rPr>
      <t>Date de l’épreuve</t>
    </r>
  </si>
  <si>
    <r>
      <rPr>
        <b/>
        <sz val="10"/>
        <rFont val="Arial"/>
        <family val="2"/>
      </rPr>
      <t>Nom du formateur de spécialité Signature</t>
    </r>
  </si>
  <si>
    <r>
      <rPr>
        <b/>
        <sz val="12"/>
        <color rgb="FFFFFFFF"/>
        <rFont val="Arial Narrow"/>
        <family val="2"/>
      </rPr>
      <t>Positionnement et évaluation du candidat "Savoir Être"'</t>
    </r>
  </si>
  <si>
    <r>
      <rPr>
        <b/>
        <sz val="11"/>
        <rFont val="Arial Narrow"/>
        <family val="2"/>
      </rPr>
      <t>Formative 1</t>
    </r>
  </si>
  <si>
    <r>
      <rPr>
        <b/>
        <sz val="11"/>
        <rFont val="Arial Narrow"/>
        <family val="2"/>
      </rPr>
      <t>Formative 2</t>
    </r>
  </si>
  <si>
    <r>
      <rPr>
        <b/>
        <sz val="8"/>
        <rFont val="Arial Narrow"/>
        <family val="2"/>
      </rPr>
      <t>Conseils du tuteur</t>
    </r>
  </si>
  <si>
    <t>Nom &amp; fonction du professionnel
 Signature</t>
  </si>
  <si>
    <t>M s</t>
  </si>
  <si>
    <t>M f</t>
  </si>
  <si>
    <t>M i</t>
  </si>
  <si>
    <t>T b M</t>
  </si>
  <si>
    <t>M i = Maitrise insuffisante</t>
  </si>
  <si>
    <t>M f = Maitrise fragile</t>
  </si>
  <si>
    <t>M s = Maitrise satisfaisante</t>
  </si>
  <si>
    <t>T b M = Très bonne maitrise</t>
  </si>
  <si>
    <t>Légende</t>
  </si>
  <si>
    <r>
      <rPr>
        <b/>
        <sz val="14"/>
        <color rgb="FF974705"/>
        <rFont val="Arial"/>
        <family val="2"/>
      </rPr>
      <t xml:space="preserve">Épreuve EP2
Réalisation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Situation 3 en milieu professionnel
 Évaluation formative</t>
    </r>
  </si>
  <si>
    <t>Faire  preuve de  curiosité professionnelle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</si>
  <si>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</si>
  <si>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</si>
  <si>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</si>
  <si>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</si>
  <si>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</si>
  <si>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</si>
  <si>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</si>
  <si>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</si>
  <si>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Faire preuve de discrétion.</t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</si>
  <si>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 xml:space="preserve">Compétence 3 </t>
    </r>
    <r>
      <rPr>
        <b/>
        <sz val="11"/>
        <rFont val="Century Gothic"/>
        <family val="2"/>
      </rPr>
      <t>- Préparer, organiser et maintenir en état son poste de travail.</t>
    </r>
  </si>
  <si>
    <r>
      <rPr>
        <b/>
        <sz val="16"/>
        <rFont val="Wingdings 2"/>
        <family val="1"/>
      </rPr>
      <t></t>
    </r>
  </si>
  <si>
    <r>
      <rPr>
        <b/>
        <sz val="9"/>
        <rFont val="Arial"/>
        <family val="2"/>
      </rPr>
      <t>Compétence non validée</t>
    </r>
  </si>
  <si>
    <r>
      <rPr>
        <b/>
        <sz val="9"/>
        <rFont val="Arial"/>
        <family val="2"/>
      </rPr>
      <t>Compétence validée</t>
    </r>
  </si>
  <si>
    <r>
      <rPr>
        <b/>
        <sz val="10"/>
        <rFont val="Arial"/>
        <family val="2"/>
      </rPr>
      <t>Travail demandé</t>
    </r>
  </si>
  <si>
    <r>
      <rPr>
        <b/>
        <sz val="10"/>
        <rFont val="Arial"/>
        <family val="2"/>
      </rPr>
      <t>Exemple d’indicateurs de performance</t>
    </r>
  </si>
  <si>
    <r>
      <rPr>
        <b/>
        <sz val="10"/>
        <rFont val="Arial"/>
        <family val="2"/>
      </rPr>
      <t>Justifications</t>
    </r>
  </si>
  <si>
    <r>
      <rPr>
        <sz val="8"/>
        <rFont val="Arial"/>
        <family val="2"/>
      </rPr>
      <t>Contrôler ses denrées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</si>
  <si>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Rigueur  du  contrôle  qualitatif  des denrées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Anomalies repérées et signalées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Réalisation et précision des pesées, des mesures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Respect      des      procédures      de conservation                et                de conditionnement des denrées tout au long de l’activité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Organisation  rationnelle  du  poste de travail tout au long de l’activité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Propreté de l’espace de travail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Application et suivi des protocoles, des      pratiques      d’hygiène,      de sécurité et de santé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Application      de      principes      du développement   durable   dans   sa pratique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……………………………………………..</t>
    </r>
  </si>
  <si>
    <r>
      <rPr>
        <sz val="8"/>
        <rFont val="Arial"/>
        <family val="2"/>
      </rPr>
      <t>Mettre en place et maintenir en état son espace de travail</t>
    </r>
  </si>
  <si>
    <r>
      <rPr>
        <sz val="8"/>
        <rFont val="Arial"/>
        <family val="2"/>
      </rPr>
      <t>Mettre en œuvre les bonnes pratiques d’hygiène, de sécurité et de santé</t>
    </r>
  </si>
  <si>
    <r>
      <rPr>
        <sz val="8"/>
        <rFont val="Arial"/>
        <family val="2"/>
      </rPr>
      <t>Mettre en œuvre les bonnes pratiques en matière de développement durable</t>
    </r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</si>
  <si>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 xml:space="preserve">Compétence 4 </t>
    </r>
    <r>
      <rPr>
        <b/>
        <sz val="11"/>
        <rFont val="Century Gothic"/>
        <family val="2"/>
      </rPr>
      <t>- Maitriser les techniques culinaires de base et réaliser une production.</t>
    </r>
  </si>
  <si>
    <r>
      <rPr>
        <sz val="8"/>
        <rFont val="Arial"/>
        <family val="2"/>
      </rPr>
      <t>Réaliser les techniques préliminaires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</si>
  <si>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Dextérité des gestes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Qualité du résultat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Rapidité d’exécution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Application des procédures de désinfection et de décontamination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Prise en compte des consignes et contraintes de production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appropriée et rationnelle des matériels et des moyens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Respect des techniques culinaires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Autocontrôle de sa production tout au long de l’activité (rectification des textures, des assaisonnements, des appoints de cuisson, etc.)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du résultat attendu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Adaptabilité aux différents aléas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Prise en compte des attentes de l’entreprise et de ses clients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Adaptabilité au contexte de l’entreprise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pertinente des produits marqueurs régionaux et des spécialités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………………………………………………</t>
    </r>
  </si>
  <si>
    <r>
      <rPr>
        <sz val="8"/>
        <rFont val="Arial"/>
        <family val="2"/>
      </rPr>
      <t>Cuisiner des appareils, des fonds et des sauces</t>
    </r>
  </si>
  <si>
    <r>
      <rPr>
        <sz val="8"/>
        <rFont val="Arial"/>
        <family val="2"/>
      </rPr>
      <t>Cuisiner des entrées froides et des entrées chaudes</t>
    </r>
  </si>
  <si>
    <r>
      <rPr>
        <sz val="8"/>
        <rFont val="Arial"/>
        <family val="2"/>
      </rPr>
      <t>Cuisiner des mets à base de poissons, de coquillages, de crustacés</t>
    </r>
  </si>
  <si>
    <r>
      <rPr>
        <sz val="8"/>
        <rFont val="Arial"/>
        <family val="2"/>
      </rPr>
      <t>Cuisiner des mets à base de viandes, de volailles, de gibiers, d’abats, d’œufs</t>
    </r>
  </si>
  <si>
    <r>
      <rPr>
        <sz val="8"/>
        <rFont val="Arial"/>
        <family val="2"/>
      </rPr>
      <t>Cuisiner des garnitures d’accompagnement</t>
    </r>
  </si>
  <si>
    <r>
      <rPr>
        <sz val="8"/>
        <rFont val="Arial"/>
        <family val="2"/>
      </rPr>
      <t>Préparer des desserts</t>
    </r>
  </si>
  <si>
    <t>Utiliser et mettre en valeur des produits de sa région</t>
  </si>
  <si>
    <t></t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</si>
  <si>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 xml:space="preserve">Compétence 5 </t>
    </r>
    <r>
      <rPr>
        <b/>
        <sz val="11"/>
        <rFont val="Century Gothic"/>
        <family val="2"/>
      </rPr>
      <t>– Analyser, contrôler la qualité de sa production, dresser et participer à la distribution.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</si>
  <si>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Respect des consignes de dressage et d’envoi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Choix pertinent du matériel de dressage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Mise en valeur des mets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Soin apporté au dressage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Respect des températures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Respect des temps impartis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Produit commercialisable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Qualité de l’autocontrôle de la production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du vocabulaire professionnel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de l’analyse de son travail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…………………………………………………</t>
    </r>
  </si>
  <si>
    <r>
      <rPr>
        <sz val="8"/>
        <rFont val="Arial"/>
        <family val="2"/>
      </rPr>
      <t>Dresser ses préparations culinaires ((</t>
    </r>
    <r>
      <rPr>
        <i/>
        <sz val="8"/>
        <rFont val="Arial"/>
        <family val="2"/>
      </rPr>
      <t>netteté, disposition, volume</t>
    </r>
    <r>
      <rPr>
        <sz val="8"/>
        <rFont val="Arial"/>
        <family val="2"/>
      </rPr>
      <t>)</t>
    </r>
  </si>
  <si>
    <r>
      <rPr>
        <sz val="8"/>
        <rFont val="Arial"/>
        <family val="2"/>
      </rPr>
      <t>Envoyer ses préparations culinaires (</t>
    </r>
    <r>
      <rPr>
        <i/>
        <sz val="8"/>
        <rFont val="Arial"/>
        <family val="2"/>
      </rPr>
      <t>respect des horaires, des températures)</t>
    </r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</si>
  <si>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 xml:space="preserve">Compétence 6 </t>
    </r>
    <r>
      <rPr>
        <b/>
        <sz val="11"/>
        <rFont val="Century Gothic"/>
        <family val="2"/>
      </rPr>
      <t>- Communiquer.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</si>
  <si>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 la tenue professionnelle tout au long de la production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Comportements et attitudes professionnels adaptés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Travail en équipe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Qualité de l’écoute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Exactitude et pertinence des informations et des messages transmis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d’un vocabulaire professionnel à l’oral comme à l’écrit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pertinente et adaptée des supports et outils numériques de l’entreprise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Efficacité, opportunité et pertinence du compte-rendu de l’activité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Identification pertinente des informations économiques, sociales et juridiques liées au contexte professionnel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Positionnement et communication adaptés au contexte professionnel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……………………………………………………</t>
    </r>
  </si>
  <si>
    <r>
      <rPr>
        <sz val="8"/>
        <rFont val="Arial"/>
        <family val="2"/>
      </rPr>
      <t>Rendre compte de son activité</t>
    </r>
  </si>
  <si>
    <r>
      <rPr>
        <sz val="8"/>
        <rFont val="Arial"/>
        <family val="2"/>
      </rPr>
      <t>Se situer dans son environnement professionnel</t>
    </r>
  </si>
  <si>
    <t>Choisir et mettre en place les matériels de dressage</t>
  </si>
  <si>
    <r>
      <rPr>
        <sz val="8"/>
        <rFont val="Arial"/>
        <family val="2"/>
      </rPr>
      <t>Évaluer la qualité de ses préparations culinaires (équilibre des saveurs et des assaisonnements)
.</t>
    </r>
  </si>
  <si>
    <r>
      <rPr>
        <sz val="8"/>
        <rFont val="Arial"/>
        <family val="2"/>
      </rPr>
      <t xml:space="preserve">Communiquer dans le cadre d’une situation professionnelle :
</t>
    </r>
    <r>
      <rPr>
        <b/>
        <sz val="8"/>
        <rFont val="Arial"/>
        <family val="2"/>
      </rPr>
      <t xml:space="preserve">-    </t>
    </r>
    <r>
      <rPr>
        <sz val="8"/>
        <rFont val="Arial"/>
        <family val="2"/>
      </rPr>
      <t xml:space="preserve">au sein de son entreprise
</t>
    </r>
    <r>
      <rPr>
        <b/>
        <sz val="8"/>
        <rFont val="Arial"/>
        <family val="2"/>
      </rPr>
      <t xml:space="preserve">-    </t>
    </r>
    <r>
      <rPr>
        <sz val="8"/>
        <rFont val="Arial"/>
        <family val="2"/>
      </rPr>
      <t xml:space="preserve">avec les
clients
</t>
    </r>
    <r>
      <rPr>
        <b/>
        <sz val="8"/>
        <rFont val="Arial"/>
        <family val="2"/>
      </rPr>
      <t xml:space="preserve">-    </t>
    </r>
    <r>
      <rPr>
        <sz val="8"/>
        <rFont val="Arial"/>
        <family val="2"/>
      </rPr>
      <t>avec des tiers</t>
    </r>
  </si>
  <si>
    <r>
      <rPr>
        <b/>
        <sz val="14"/>
        <color rgb="FF974705"/>
        <rFont val="Arial"/>
        <family val="2"/>
      </rPr>
      <t xml:space="preserve">Épreuve EP2
Réalisation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Situation 3 en milieu professionnel
 Évaluation certificative</t>
    </r>
  </si>
  <si>
    <t>Total /
 20</t>
  </si>
  <si>
    <t>Compétence validée</t>
  </si>
  <si>
    <t>Compétence non validée</t>
  </si>
  <si>
    <t>Points d'évaluation</t>
  </si>
  <si>
    <t>Positionnement et valeurs</t>
  </si>
  <si>
    <t>TOTAL</t>
  </si>
  <si>
    <r>
      <t>TI</t>
    </r>
    <r>
      <rPr>
        <sz val="10"/>
        <color rgb="FF000000"/>
        <rFont val="Times New Roman"/>
        <charset val="204"/>
      </rPr>
      <t xml:space="preserve"> = 0</t>
    </r>
  </si>
  <si>
    <r>
      <t>I</t>
    </r>
    <r>
      <rPr>
        <sz val="10"/>
        <color rgb="FF000000"/>
        <rFont val="Times New Roman"/>
        <charset val="204"/>
      </rPr>
      <t xml:space="preserve"> = 1</t>
    </r>
  </si>
  <si>
    <r>
      <t>B</t>
    </r>
    <r>
      <rPr>
        <sz val="10"/>
        <color rgb="FF000000"/>
        <rFont val="Times New Roman"/>
        <charset val="204"/>
      </rPr>
      <t xml:space="preserve"> = 2</t>
    </r>
  </si>
  <si>
    <r>
      <t>TB</t>
    </r>
    <r>
      <rPr>
        <sz val="10"/>
        <color rgb="FF000000"/>
        <rFont val="Times New Roman"/>
        <charset val="204"/>
      </rPr>
      <t xml:space="preserve"> = 3</t>
    </r>
  </si>
  <si>
    <t xml:space="preserve">Nb de fois ou les cases </t>
  </si>
  <si>
    <t>n 0</t>
  </si>
  <si>
    <t>n 1</t>
  </si>
  <si>
    <t>n 2</t>
  </si>
  <si>
    <t>n 3</t>
  </si>
  <si>
    <t>A  = n0=n1=n2=n3</t>
  </si>
  <si>
    <t>sont cochés</t>
  </si>
  <si>
    <t>0 x n0</t>
  </si>
  <si>
    <t>1 x n1</t>
  </si>
  <si>
    <t>2 x n2</t>
  </si>
  <si>
    <t>3 x n3</t>
  </si>
  <si>
    <t xml:space="preserve">B = 0n0 + 1n1 +2n2 + 3n3 </t>
  </si>
  <si>
    <t>Nombres de points</t>
  </si>
  <si>
    <t>Note /20</t>
  </si>
  <si>
    <r>
      <t>B</t>
    </r>
    <r>
      <rPr>
        <sz val="10"/>
        <color rgb="FF000000"/>
        <rFont val="Times New Roman"/>
        <charset val="204"/>
      </rPr>
      <t xml:space="preserve"> x 20</t>
    </r>
  </si>
  <si>
    <t>(1 décimale)</t>
  </si>
  <si>
    <r>
      <t xml:space="preserve">A </t>
    </r>
    <r>
      <rPr>
        <sz val="10"/>
        <color rgb="FF000000"/>
        <rFont val="Times New Roman"/>
        <charset val="204"/>
      </rPr>
      <t>x 3</t>
    </r>
  </si>
  <si>
    <t>Note / 20</t>
  </si>
  <si>
    <r>
      <rPr>
        <b/>
        <sz val="14"/>
        <color rgb="FF974705"/>
        <rFont val="Arial"/>
        <family val="2"/>
      </rPr>
      <t xml:space="preserve">Épreuve EP2
Réalisation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Situation 2 pratique et oral
 Évaluation certificative</t>
    </r>
  </si>
  <si>
    <r>
      <rPr>
        <b/>
        <sz val="14"/>
        <color rgb="FF974705"/>
        <rFont val="Arial"/>
        <family val="2"/>
      </rPr>
      <t xml:space="preserve">Épreuve EP2
Réalisation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Situation 1 pratique
 Évaluation certificative</t>
    </r>
  </si>
  <si>
    <r>
      <rPr>
        <b/>
        <sz val="14"/>
        <color rgb="FF974705"/>
        <rFont val="Arial"/>
        <family val="2"/>
      </rPr>
      <t xml:space="preserve">Épreuve EP2
</t>
    </r>
    <r>
      <rPr>
        <b/>
        <sz val="14"/>
        <color rgb="FF974705"/>
        <rFont val="Arial"/>
        <family val="2"/>
      </rPr>
      <t xml:space="preserve">Réalisation de la production de cuisine
</t>
    </r>
    <r>
      <rPr>
        <u/>
        <sz val="14"/>
        <rFont val="Arial"/>
        <family val="2"/>
      </rPr>
      <t xml:space="preserve">Évaluation en CCF
</t>
    </r>
    <r>
      <rPr>
        <b/>
        <sz val="14"/>
        <rFont val="Arial"/>
        <family val="2"/>
      </rPr>
      <t>Situation 2</t>
    </r>
  </si>
  <si>
    <r>
      <rPr>
        <b/>
        <sz val="14"/>
        <rFont val="Calibri"/>
        <family val="2"/>
      </rPr>
      <t>Date de l’épreuve</t>
    </r>
  </si>
  <si>
    <r>
      <rPr>
        <b/>
        <sz val="14"/>
        <rFont val="Calibri"/>
        <family val="2"/>
      </rPr>
      <t>Nom et prénom du candidat</t>
    </r>
  </si>
  <si>
    <r>
      <rPr>
        <b/>
        <sz val="14"/>
        <color rgb="FFFF0000"/>
        <rFont val="Calibri"/>
        <family val="2"/>
      </rPr>
      <t>GRILLE D’AUTO-EVALUATION – BILAN DE LA PRODUCTION</t>
    </r>
  </si>
  <si>
    <r>
      <rPr>
        <b/>
        <sz val="11"/>
        <rFont val="Calibri"/>
        <family val="2"/>
      </rPr>
      <t>Indicateurs de performance</t>
    </r>
  </si>
  <si>
    <r>
      <rPr>
        <b/>
        <sz val="11"/>
        <rFont val="Calibri"/>
        <family val="2"/>
      </rPr>
      <t>Points forts</t>
    </r>
  </si>
  <si>
    <r>
      <rPr>
        <b/>
        <sz val="11"/>
        <rFont val="Calibri"/>
        <family val="2"/>
      </rPr>
      <t>Points à améliorer</t>
    </r>
  </si>
  <si>
    <r>
      <rPr>
        <b/>
        <sz val="11"/>
        <rFont val="Calibri"/>
        <family val="2"/>
      </rPr>
      <t>Analyse de son travail</t>
    </r>
  </si>
  <si>
    <r>
      <rPr>
        <sz val="11"/>
        <rFont val="Calibri"/>
        <family val="2"/>
      </rPr>
      <t>Organisation de la production</t>
    </r>
  </si>
  <si>
    <r>
      <rPr>
        <sz val="11"/>
        <rFont val="Calibri"/>
        <family val="2"/>
      </rPr>
      <t>Choix techniques</t>
    </r>
  </si>
  <si>
    <r>
      <rPr>
        <sz val="11"/>
        <rFont val="Calibri"/>
        <family val="2"/>
      </rPr>
      <t>Matériel utilisé</t>
    </r>
  </si>
  <si>
    <r>
      <rPr>
        <sz val="11"/>
        <rFont val="Calibri"/>
        <family val="2"/>
      </rPr>
      <t>Production réalisée</t>
    </r>
  </si>
  <si>
    <r>
      <rPr>
        <b/>
        <sz val="11"/>
        <rFont val="Calibri"/>
        <family val="2"/>
      </rPr>
      <t>Analyse organoleptique</t>
    </r>
  </si>
  <si>
    <r>
      <rPr>
        <u/>
        <sz val="11"/>
        <rFont val="Calibri"/>
        <family val="2"/>
      </rPr>
      <t xml:space="preserve">Plat 1
</t>
    </r>
    <r>
      <rPr>
        <sz val="11"/>
        <rFont val="Calibri"/>
        <family val="2"/>
      </rPr>
      <t>(Plat principal et garniture)</t>
    </r>
  </si>
  <si>
    <r>
      <rPr>
        <u/>
        <sz val="11"/>
        <rFont val="Calibri"/>
        <family val="2"/>
      </rPr>
      <t>Plat 2</t>
    </r>
    <r>
      <rPr>
        <sz val="11"/>
        <rFont val="Calibri"/>
        <family val="2"/>
      </rPr>
      <t xml:space="preserve"> (Entrée ou dessert)</t>
    </r>
  </si>
  <si>
    <r>
      <rPr>
        <b/>
        <sz val="11"/>
        <rFont val="Arial"/>
        <family val="2"/>
      </rPr>
      <t xml:space="preserve">Appréciation </t>
    </r>
    <r>
      <rPr>
        <sz val="14"/>
        <rFont val="Arial"/>
        <family val="2"/>
      </rPr>
      <t>:</t>
    </r>
  </si>
  <si>
    <r>
      <rPr>
        <b/>
        <sz val="14"/>
        <color rgb="FF974705"/>
        <rFont val="Arial"/>
        <family val="2"/>
      </rPr>
      <t xml:space="preserve">Épreuve EP2
Réalisation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b/>
        <sz val="14"/>
        <rFont val="Arial"/>
        <family val="2"/>
      </rPr>
      <t>Grille d'évaluation récapitulative</t>
    </r>
  </si>
  <si>
    <r>
      <rPr>
        <b/>
        <sz val="11"/>
        <color rgb="FF4F6128"/>
        <rFont val="Calibri"/>
        <family val="2"/>
      </rPr>
      <t xml:space="preserve">S1
</t>
    </r>
    <r>
      <rPr>
        <b/>
        <sz val="11"/>
        <rFont val="Arial"/>
        <family val="2"/>
      </rPr>
      <t xml:space="preserve">Première
</t>
    </r>
    <r>
      <rPr>
        <b/>
        <sz val="11"/>
        <rFont val="Arial"/>
        <family val="2"/>
      </rPr>
      <t>situation d’évaluation pratique</t>
    </r>
  </si>
  <si>
    <t>Organisée dans l’établissement
de formation avant la fin de l’année civile de la deuxième année de formation.</t>
  </si>
  <si>
    <t>Organisée dans l’établissement
de formation en fin de formation.</t>
  </si>
  <si>
    <r>
      <rPr>
        <b/>
        <sz val="11"/>
        <color rgb="FF4F6128"/>
        <rFont val="Calibri"/>
        <family val="2"/>
      </rPr>
      <t xml:space="preserve">S2
</t>
    </r>
    <r>
      <rPr>
        <b/>
        <sz val="11"/>
        <rFont val="Arial"/>
        <family val="2"/>
      </rPr>
      <t>Deuxième situation
d’évaluation pratique et oral</t>
    </r>
  </si>
  <si>
    <t>Organisée au cours de la
deuxième année de formation.</t>
  </si>
  <si>
    <t>/20
points</t>
  </si>
  <si>
    <t>/30
points</t>
  </si>
  <si>
    <t>/60
points</t>
  </si>
  <si>
    <t>Note
globale
proposée
au jury</t>
  </si>
  <si>
    <t>arrondi 1/2 pt supèrieur</t>
  </si>
  <si>
    <t>Elève N°1</t>
  </si>
  <si>
    <t>SESSION :</t>
  </si>
  <si>
    <t>ACADEMIE DE LYON</t>
  </si>
  <si>
    <t>Nom &amp; Prénom du candidat :</t>
  </si>
  <si>
    <t>Classe :</t>
  </si>
  <si>
    <t>Établissement :</t>
  </si>
  <si>
    <r>
      <rPr>
        <i/>
        <sz val="8"/>
        <color indexed="10"/>
        <rFont val="Wingdings 3"/>
        <family val="1"/>
        <charset val="2"/>
      </rPr>
      <t>u</t>
    </r>
    <r>
      <rPr>
        <i/>
        <sz val="8"/>
        <color indexed="10"/>
        <rFont val="Calibri"/>
        <family val="2"/>
      </rPr>
      <t xml:space="preserve"> Version fichier 2016 - Académie de Lyon</t>
    </r>
  </si>
  <si>
    <t>Session</t>
  </si>
  <si>
    <r>
      <rPr>
        <b/>
        <sz val="14"/>
        <color rgb="FF974705"/>
        <rFont val="Arial"/>
        <family val="2"/>
      </rPr>
      <t xml:space="preserve">Épreuve EP1
Organisation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b/>
        <sz val="14"/>
        <rFont val="Arial"/>
        <family val="2"/>
      </rPr>
      <t>Partie 1 écrite</t>
    </r>
  </si>
  <si>
    <r>
      <rPr>
        <b/>
        <sz val="14"/>
        <color rgb="FF974705"/>
        <rFont val="Arial"/>
        <family val="2"/>
      </rPr>
      <t xml:space="preserve">Épreuve EP1
Organisation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b/>
        <sz val="14"/>
        <rFont val="Arial"/>
        <family val="2"/>
      </rPr>
      <t>Partie 1 orale</t>
    </r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</si>
  <si>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>Compétence</t>
    </r>
    <r>
      <rPr>
        <b/>
        <sz val="12"/>
        <rFont val="Arial"/>
        <family val="2"/>
      </rPr>
      <t xml:space="preserve"> 1 </t>
    </r>
    <r>
      <rPr>
        <b/>
        <sz val="11"/>
        <rFont val="Arial"/>
        <family val="2"/>
      </rPr>
      <t>- réceptionner, contrôler et stocker les marchandises</t>
    </r>
  </si>
  <si>
    <r>
      <rPr>
        <b/>
        <sz val="8"/>
        <rFont val="Arial"/>
        <family val="2"/>
      </rPr>
      <t>Compétence non validée</t>
    </r>
  </si>
  <si>
    <r>
      <rPr>
        <b/>
        <sz val="8"/>
        <rFont val="Arial"/>
        <family val="2"/>
      </rPr>
      <t>Compétence validée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</si>
  <si>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Rigueur du contrôle qualitatif des denrées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appropriée des outils et supports nécessaires à l’approvisionnement et au stockage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qualitative et quantitative des produits par rapport à la commande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informations indiquées sur les documents administratifs et commerciaux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Repérage et signalement des anomalies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Stockage réalisé dans le respect des règles d’hygiène et de sécurité en vigueur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Alerte sur les risques de rupture de produit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du tri des emballages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produits mis en place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Exactitude des quantités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Exactitude des informations relevées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……………………………………..</t>
    </r>
  </si>
  <si>
    <t>Réceptionner les marchandises et contrôler les livraisons</t>
  </si>
  <si>
    <t>Stocker les marchandises</t>
  </si>
  <si>
    <t>Mettre en place les marchandises nécessaires à la production</t>
  </si>
  <si>
    <t>Participer aux opérations d’inventaire</t>
  </si>
  <si>
    <t>N° de l’évalua-tion et enseignement</t>
  </si>
  <si>
    <t>T CAP Cuisine</t>
  </si>
  <si>
    <t>LPR du Haut Forez  -  42600 VERRIERES EN FOREZ</t>
  </si>
  <si>
    <r>
      <rPr>
        <b/>
        <sz val="12"/>
        <rFont val="Century Gothic"/>
        <family val="2"/>
      </rPr>
      <t xml:space="preserve">Compétence 2- </t>
    </r>
    <r>
      <rPr>
        <b/>
        <sz val="11"/>
        <rFont val="Arial"/>
        <family val="2"/>
      </rPr>
      <t>c</t>
    </r>
    <r>
      <rPr>
        <b/>
        <sz val="11"/>
        <rFont val="Century Gothic"/>
        <family val="2"/>
      </rPr>
      <t>ollecter l’ensemble des informations et organiser sa production culinaire</t>
    </r>
    <r>
      <rPr>
        <b/>
        <sz val="12"/>
        <rFont val="Century Gothic"/>
        <family val="2"/>
      </rPr>
      <t>.</t>
    </r>
  </si>
  <si>
    <r>
      <rPr>
        <sz val="9"/>
        <rFont val="Arial"/>
        <family val="2"/>
      </rPr>
      <t>Collecter les informations nécessaires à sa production</t>
    </r>
  </si>
  <si>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des informations collectées (fiche technique, nombre de couverts, plats du jour, etc.)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produits sélectionnés (type, variété, quantités, etc.)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des matériels sélectionnés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Choix pertinent des techniques de fabrication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Cohérence de l’ordonnancement des tâches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Identification des points critiques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…………………………………………</t>
    </r>
  </si>
  <si>
    <r>
      <rPr>
        <sz val="9"/>
        <rFont val="Arial"/>
        <family val="2"/>
      </rPr>
      <t>Dresser une liste prévisionnelle des produits nécessaires à sa production</t>
    </r>
  </si>
  <si>
    <r>
      <rPr>
        <sz val="9"/>
        <rFont val="Arial"/>
        <family val="2"/>
      </rPr>
      <t>Identifier et sélectionner les matériels nécessaires à sa production</t>
    </r>
  </si>
  <si>
    <r>
      <rPr>
        <sz val="9"/>
        <rFont val="Arial"/>
        <family val="2"/>
      </rPr>
      <t>Planifier son travail</t>
    </r>
  </si>
  <si>
    <r>
      <rPr>
        <b/>
        <sz val="10"/>
        <rFont val="Century Gothic"/>
        <family val="2"/>
      </rPr>
      <t>Enseignements :</t>
    </r>
  </si>
  <si>
    <r>
      <rPr>
        <b/>
        <sz val="12"/>
        <rFont val="Century Gothic"/>
        <family val="2"/>
      </rPr>
      <t>EVALUATIONS SIGNIFICATIVES EP1 Culture professionnelle</t>
    </r>
  </si>
  <si>
    <r>
      <rPr>
        <b/>
        <sz val="12"/>
        <rFont val="Century Gothic"/>
        <family val="2"/>
      </rPr>
      <t>Culture technologique</t>
    </r>
  </si>
  <si>
    <r>
      <rPr>
        <b/>
        <sz val="12"/>
        <rFont val="Century Gothic"/>
        <family val="2"/>
      </rPr>
      <t>Gestion appliquée</t>
    </r>
  </si>
  <si>
    <r>
      <rPr>
        <b/>
        <sz val="12"/>
        <rFont val="Century Gothic"/>
        <family val="2"/>
      </rPr>
      <t>Sciences appliquées</t>
    </r>
  </si>
  <si>
    <r>
      <rPr>
        <b/>
        <sz val="9"/>
        <rFont val="Century Gothic"/>
        <family val="2"/>
      </rPr>
      <t>Nom du formateur</t>
    </r>
  </si>
  <si>
    <r>
      <rPr>
        <sz val="14"/>
        <rFont val="Wingdings 2"/>
        <family val="1"/>
      </rPr>
      <t></t>
    </r>
  </si>
  <si>
    <r>
      <rPr>
        <sz val="14"/>
        <rFont val="Wingdings 2"/>
        <family val="1"/>
      </rPr>
      <t></t>
    </r>
  </si>
  <si>
    <r>
      <rPr>
        <sz val="14"/>
        <rFont val="Wingdings 2"/>
        <family val="1"/>
      </rPr>
      <t></t>
    </r>
  </si>
  <si>
    <r>
      <rPr>
        <sz val="14"/>
        <rFont val="Wingdings 2"/>
        <family val="1"/>
      </rPr>
      <t></t>
    </r>
  </si>
  <si>
    <r>
      <rPr>
        <b/>
        <sz val="12"/>
        <rFont val="Century Gothic"/>
        <family val="2"/>
      </rPr>
      <t>date</t>
    </r>
  </si>
  <si>
    <r>
      <rPr>
        <b/>
        <sz val="12"/>
        <rFont val="Century Gothic"/>
        <family val="2"/>
      </rPr>
      <t>note</t>
    </r>
  </si>
  <si>
    <r>
      <rPr>
        <b/>
        <sz val="9"/>
        <rFont val="Century Gothic"/>
        <family val="2"/>
      </rPr>
      <t>Appréciation :</t>
    </r>
  </si>
  <si>
    <r>
      <rPr>
        <sz val="9"/>
        <rFont val="Arial"/>
        <family val="2"/>
      </rPr>
      <t>Réceptionner les marchandises et contrôler les livraisons</t>
    </r>
  </si>
  <si>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Rigueur du contrôle qualitatif des denrées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Utilisation appropriée des outils et supports nécessaires à l’approvisionnement et au stockage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qualitative et quantitative des produits par rapport à la commande
</t>
    </r>
    <r>
      <rPr>
        <sz val="12"/>
        <rFont val="Wingdings"/>
        <charset val="2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informations indiquées sur les documents
</t>
    </r>
    <r>
      <rPr>
        <sz val="10"/>
        <rFont val="Calibri"/>
        <family val="2"/>
      </rPr>
      <t>administratifs et commerciaux</t>
    </r>
  </si>
  <si>
    <r>
      <rPr>
        <sz val="9"/>
        <rFont val="Arial"/>
        <family val="2"/>
      </rPr>
      <t>Stocker les marchandises</t>
    </r>
  </si>
  <si>
    <r>
      <rPr>
        <sz val="9"/>
        <rFont val="Arial"/>
        <family val="2"/>
      </rPr>
      <t>Mettre en place les marchandises nécessaires à la production</t>
    </r>
  </si>
  <si>
    <r>
      <rPr>
        <sz val="9"/>
        <rFont val="Arial"/>
        <family val="2"/>
      </rPr>
      <t>Participer aux opérations d’inventaire</t>
    </r>
  </si>
  <si>
    <t></t>
  </si>
  <si>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Repérage et signalement des anomalies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Stockage réalisé dans le respect des règles d’hygiène et de sécurité en vigueur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Alerte sur les risques de rupture de produit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du tri des emballages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produits mis en place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Exactitude des quantités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Exactitude des informations relevées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</t>
    </r>
  </si>
  <si>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des informations collectées (fiche technique, nombre de couverts, plats du jour, etc.)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Conformité des produits sélectionnés (type, variété, quantités, etc.)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Pertinence des matériels sélectionnés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Choix pertinent des techniques de fabrication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Cohérence de l’ordonnancement des tâches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 xml:space="preserve">Identification des points critiques
</t>
    </r>
    <r>
      <rPr>
        <sz val="12"/>
        <rFont val="Wingdings"/>
      </rPr>
      <t></t>
    </r>
    <r>
      <rPr>
        <sz val="12"/>
        <rFont val="Times New Roman"/>
        <family val="1"/>
      </rPr>
      <t xml:space="preserve"> </t>
    </r>
    <r>
      <rPr>
        <sz val="12"/>
        <rFont val="Calibri"/>
        <family val="2"/>
      </rPr>
      <t xml:space="preserve"> </t>
    </r>
    <r>
      <rPr>
        <sz val="10"/>
        <rFont val="Calibri"/>
        <family val="2"/>
      </rPr>
      <t>……………………………………….</t>
    </r>
  </si>
  <si>
    <r>
      <rPr>
        <sz val="1"/>
        <rFont val="Times New Roman"/>
        <family val="1"/>
      </rPr>
      <t xml:space="preserve">	
</t>
    </r>
    <r>
      <rPr>
        <b/>
        <sz val="12"/>
        <rFont val="Century Gothic"/>
        <family val="2"/>
      </rPr>
      <t>Compétence 2- collecter l’ensemble des informations et organiser sa production culinaire.</t>
    </r>
  </si>
  <si>
    <r>
      <rPr>
        <b/>
        <sz val="14"/>
        <color rgb="FF974705"/>
        <rFont val="Arial"/>
        <family val="2"/>
      </rPr>
      <t xml:space="preserve">Épreuve EP1
Organisation de la production de cuisine
</t>
    </r>
    <r>
      <rPr>
        <u/>
        <sz val="14"/>
        <rFont val="Arial"/>
        <family val="2"/>
      </rPr>
      <t xml:space="preserve">Contrôle en cours de formation
</t>
    </r>
    <r>
      <rPr>
        <b/>
        <sz val="14"/>
        <rFont val="Arial"/>
        <family val="2"/>
      </rPr>
      <t>Grille d'évaluation récapitulative</t>
    </r>
  </si>
  <si>
    <r>
      <t xml:space="preserve">Première partie écrite
</t>
    </r>
    <r>
      <rPr>
        <sz val="11"/>
        <rFont val="Arial"/>
        <family val="2"/>
      </rPr>
      <t>Evaluations significatives</t>
    </r>
  </si>
  <si>
    <t xml:space="preserve">Évaluations organisées tout au
long de la formation dans 
l’établissement de formation </t>
  </si>
  <si>
    <t>Deuxième partie orale</t>
  </si>
  <si>
    <t xml:space="preserve">Organisée au cours de la
dernière année de formation 
dans l’établissement de
formation ou en entreprise. </t>
  </si>
  <si>
    <t>/40
points</t>
  </si>
  <si>
    <t>EP1 oral</t>
  </si>
  <si>
    <t>EP1 écrit</t>
  </si>
  <si>
    <t>EP2 S1</t>
  </si>
  <si>
    <t>EP2 S2</t>
  </si>
  <si>
    <t>Note /40</t>
  </si>
  <si>
    <t>Total /60</t>
  </si>
  <si>
    <t>Note finale
/20</t>
  </si>
  <si>
    <t>Note /30</t>
  </si>
  <si>
    <t>Note /60</t>
  </si>
  <si>
    <t>Total /120</t>
  </si>
  <si>
    <t>Note PSE</t>
  </si>
  <si>
    <t>/140
points</t>
  </si>
  <si>
    <t xml:space="preserve"> /20</t>
  </si>
  <si>
    <t>arrondi 1/2 point supèrieur</t>
  </si>
  <si>
    <t>Grilles de calculs si croix incomplètes / fiche d'évaluation</t>
  </si>
  <si>
    <r>
      <rPr>
        <b/>
        <sz val="11"/>
        <color rgb="FF4F6128"/>
        <rFont val="Calibri"/>
        <family val="2"/>
      </rPr>
      <t xml:space="preserve">S3
</t>
    </r>
    <r>
      <rPr>
        <b/>
        <sz val="11"/>
        <rFont val="Arial"/>
        <family val="2"/>
      </rPr>
      <t>Troisième situation
d’évaluation en milieu professionnel</t>
    </r>
  </si>
  <si>
    <t>EP2 S3</t>
  </si>
  <si>
    <t>Académie                           :   LYON
Centre d’interrogation      :  Verrières en Forez</t>
  </si>
  <si>
    <t>Académie                           :    LYON
Centre d’interrogation      :</t>
  </si>
  <si>
    <t>Académie                           :    LYON
Centre d’interrogation      :   Verrières en Forez</t>
  </si>
  <si>
    <t>Académie                           :   LYON
Centre d’interrogation      :</t>
  </si>
  <si>
    <t>Académie                           :  LYON
Centre d’interrogation      :  Verrières en Forez</t>
  </si>
  <si>
    <t>CAP CUISINE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</si>
</sst>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"/>
  </numFmts>
  <fonts count="87">
    <font>
      <sz val="10"/>
      <color rgb="FF000000"/>
      <name val="Times New Roman"/>
      <charset val="204"/>
    </font>
    <font>
      <b/>
      <sz val="14"/>
      <name val="Arial"/>
      <family val="2"/>
    </font>
    <font>
      <b/>
      <sz val="20"/>
      <name val="Arial Black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14"/>
      <name val="Arial"/>
      <family val="2"/>
    </font>
    <font>
      <b/>
      <sz val="14"/>
      <color rgb="FF974705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1"/>
      <color rgb="FF9933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FFFF"/>
      <name val="Arial Narrow"/>
      <family val="2"/>
    </font>
    <font>
      <b/>
      <sz val="11"/>
      <name val="Arial Narrow"/>
      <family val="2"/>
    </font>
    <font>
      <sz val="10"/>
      <color rgb="FF000000"/>
      <name val="Times New Roman"/>
      <family val="1"/>
    </font>
    <font>
      <sz val="14"/>
      <color rgb="FF000000"/>
      <name val="Arial"/>
      <family val="2"/>
    </font>
    <font>
      <b/>
      <sz val="16"/>
      <name val="Wingdings 2"/>
      <family val="1"/>
      <charset val="2"/>
    </font>
    <font>
      <b/>
      <sz val="9"/>
      <name val="Arial"/>
      <family val="2"/>
    </font>
    <font>
      <sz val="8"/>
      <name val="Arial"/>
      <family val="2"/>
    </font>
    <font>
      <sz val="1"/>
      <name val="Times New Roman"/>
      <family val="1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6"/>
      <name val="Wingdings 2"/>
      <family val="1"/>
    </font>
    <font>
      <b/>
      <sz val="9"/>
      <name val="Arial"/>
      <family val="2"/>
    </font>
    <font>
      <sz val="8"/>
      <name val="Arial"/>
      <family val="2"/>
    </font>
    <font>
      <sz val="12"/>
      <name val="Wingdings"/>
      <charset val="2"/>
    </font>
    <font>
      <sz val="12"/>
      <name val="Times New Roman"/>
      <family val="1"/>
    </font>
    <font>
      <sz val="12"/>
      <name val="Calibri"/>
      <family val="2"/>
    </font>
    <font>
      <sz val="10"/>
      <name val="Calibri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8"/>
      <color rgb="FF000000"/>
      <name val="Times New Roman"/>
      <family val="1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Times New Roman"/>
      <family val="1"/>
    </font>
    <font>
      <b/>
      <sz val="20"/>
      <name val="Arial Black"/>
    </font>
    <font>
      <b/>
      <sz val="14"/>
      <name val="Calibri"/>
    </font>
    <font>
      <b/>
      <sz val="11"/>
      <name val="Calibri"/>
    </font>
    <font>
      <sz val="11"/>
      <name val="Calibri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0"/>
      <name val="Arial"/>
      <family val="2"/>
    </font>
    <font>
      <b/>
      <sz val="11"/>
      <color rgb="FF4F6128"/>
      <name val="Calibri"/>
      <family val="2"/>
    </font>
    <font>
      <i/>
      <sz val="10"/>
      <name val="Arial"/>
      <family val="2"/>
    </font>
    <font>
      <b/>
      <sz val="11"/>
      <color rgb="FF000000"/>
      <name val="Times New Roman"/>
      <charset val="204"/>
    </font>
    <font>
      <b/>
      <sz val="12"/>
      <color rgb="FF000000"/>
      <name val="Times New Roman"/>
      <family val="1"/>
    </font>
    <font>
      <b/>
      <sz val="12"/>
      <color rgb="FF000000"/>
      <name val="Franklin Gothic Heavy"/>
      <family val="2"/>
    </font>
    <font>
      <i/>
      <sz val="10"/>
      <color rgb="FF000000"/>
      <name val="Arial"/>
      <family val="2"/>
    </font>
    <font>
      <sz val="14"/>
      <color rgb="FF000000"/>
      <name val="Times New Roman"/>
      <family val="1"/>
    </font>
    <font>
      <i/>
      <sz val="8"/>
      <color rgb="FF000000"/>
      <name val="Arial"/>
      <family val="2"/>
    </font>
    <font>
      <b/>
      <sz val="10"/>
      <color rgb="FF000000"/>
      <name val="Times New Roman"/>
      <family val="1"/>
    </font>
    <font>
      <i/>
      <sz val="12"/>
      <color rgb="FF00000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name val="Calibri"/>
      <family val="2"/>
      <scheme val="minor"/>
    </font>
    <font>
      <i/>
      <sz val="8"/>
      <color indexed="10"/>
      <name val="Calibri"/>
      <family val="2"/>
    </font>
    <font>
      <b/>
      <sz val="14"/>
      <color rgb="FFFFFF00"/>
      <name val="Calibri"/>
      <family val="2"/>
      <scheme val="minor"/>
    </font>
    <font>
      <i/>
      <sz val="8"/>
      <color indexed="10"/>
      <name val="Wingdings 3"/>
      <family val="1"/>
      <charset val="2"/>
    </font>
    <font>
      <b/>
      <sz val="15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6"/>
      <name val="Wingdings 2"/>
    </font>
    <font>
      <b/>
      <sz val="8"/>
      <name val="Arial"/>
    </font>
    <font>
      <b/>
      <sz val="10"/>
      <name val="Arial"/>
    </font>
    <font>
      <sz val="9"/>
      <name val="Arial"/>
    </font>
    <font>
      <sz val="12"/>
      <name val="Wingdings"/>
    </font>
    <font>
      <b/>
      <sz val="10"/>
      <name val="Century Gothic"/>
      <family val="2"/>
    </font>
    <font>
      <b/>
      <sz val="9"/>
      <name val="Century Gothic"/>
      <family val="2"/>
    </font>
    <font>
      <sz val="14"/>
      <name val="Wingdings 2"/>
      <family val="1"/>
    </font>
    <font>
      <sz val="14"/>
      <name val="Wingdings 2"/>
      <family val="1"/>
      <charset val="2"/>
    </font>
    <font>
      <sz val="10"/>
      <name val="Times New Roman"/>
      <charset val="204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BE4F0"/>
      </patternFill>
    </fill>
    <fill>
      <patternFill patternType="solid">
        <fgColor rgb="FF808080"/>
      </patternFill>
    </fill>
    <fill>
      <patternFill patternType="solid">
        <fgColor rgb="FFF1F1F1"/>
      </patternFill>
    </fill>
    <fill>
      <patternFill patternType="solid">
        <fgColor indexed="45"/>
        <bgColor indexed="64"/>
      </patternFill>
    </fill>
    <fill>
      <patternFill patternType="solid">
        <fgColor rgb="FFDBDBDB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4B3D6"/>
      </patternFill>
    </fill>
    <fill>
      <patternFill patternType="solid">
        <fgColor rgb="FFDAEDF3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7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30859B"/>
      </right>
      <top/>
      <bottom/>
      <diagonal/>
    </border>
    <border>
      <left style="thin">
        <color rgb="FF30859B"/>
      </left>
      <right/>
      <top style="thin">
        <color rgb="FF30859B"/>
      </top>
      <bottom style="thin">
        <color rgb="FF30859B"/>
      </bottom>
      <diagonal/>
    </border>
    <border>
      <left/>
      <right/>
      <top style="thin">
        <color rgb="FF30859B"/>
      </top>
      <bottom style="thin">
        <color rgb="FF30859B"/>
      </bottom>
      <diagonal/>
    </border>
    <border>
      <left/>
      <right style="thin">
        <color rgb="FF30859B"/>
      </right>
      <top style="thin">
        <color rgb="FF30859B"/>
      </top>
      <bottom style="thin">
        <color rgb="FF30859B"/>
      </bottom>
      <diagonal/>
    </border>
    <border>
      <left style="thin">
        <color rgb="FF30859B"/>
      </left>
      <right/>
      <top style="thin">
        <color rgb="FF30859B"/>
      </top>
      <bottom/>
      <diagonal/>
    </border>
    <border>
      <left/>
      <right/>
      <top style="thin">
        <color rgb="FF30859B"/>
      </top>
      <bottom/>
      <diagonal/>
    </border>
    <border>
      <left/>
      <right style="thin">
        <color rgb="FF30859B"/>
      </right>
      <top style="thin">
        <color rgb="FF30859B"/>
      </top>
      <bottom/>
      <diagonal/>
    </border>
    <border>
      <left style="thin">
        <color rgb="FF30859B"/>
      </left>
      <right/>
      <top/>
      <bottom style="thin">
        <color rgb="FF30859B"/>
      </bottom>
      <diagonal/>
    </border>
    <border>
      <left/>
      <right style="thin">
        <color rgb="FF30859B"/>
      </right>
      <top/>
      <bottom style="thin">
        <color rgb="FF30859B"/>
      </bottom>
      <diagonal/>
    </border>
    <border>
      <left style="thin">
        <color rgb="FF30859B"/>
      </left>
      <right style="thin">
        <color rgb="FF30859B"/>
      </right>
      <top/>
      <bottom style="thin">
        <color rgb="FF30859B"/>
      </bottom>
      <diagonal/>
    </border>
    <border>
      <left style="thin">
        <color rgb="FF30859B"/>
      </left>
      <right style="thin">
        <color rgb="FF30859B"/>
      </right>
      <top style="thin">
        <color rgb="FF30859B"/>
      </top>
      <bottom style="thin">
        <color rgb="FF30859B"/>
      </bottom>
      <diagonal/>
    </border>
    <border>
      <left style="thin">
        <color rgb="FF30859B"/>
      </left>
      <right style="thin">
        <color rgb="FF30859B"/>
      </right>
      <top style="thin">
        <color rgb="FFDBE4F0"/>
      </top>
      <bottom style="thin">
        <color rgb="FF30859B"/>
      </bottom>
      <diagonal/>
    </border>
    <border>
      <left/>
      <right/>
      <top/>
      <bottom style="thin">
        <color rgb="FF30859B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0859B"/>
      </left>
      <right/>
      <top/>
      <bottom/>
      <diagonal/>
    </border>
    <border>
      <left style="thin">
        <color indexed="64"/>
      </left>
      <right/>
      <top style="thin">
        <color rgb="FF30859B"/>
      </top>
      <bottom/>
      <diagonal/>
    </border>
    <border>
      <left/>
      <right style="thin">
        <color indexed="64"/>
      </right>
      <top style="thin">
        <color rgb="FF30859B"/>
      </top>
      <bottom/>
      <diagonal/>
    </border>
    <border>
      <left style="thin">
        <color rgb="FF000000"/>
      </left>
      <right/>
      <top style="thin">
        <color rgb="FF30859B"/>
      </top>
      <bottom/>
      <diagonal/>
    </border>
    <border>
      <left/>
      <right style="thin">
        <color rgb="FF000000"/>
      </right>
      <top style="thin">
        <color rgb="FF30859B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 applyFill="1" applyBorder="1" applyAlignment="1">
      <alignment horizontal="left" vertical="top"/>
    </xf>
    <xf numFmtId="0" fontId="16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19" fillId="0" borderId="3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23" xfId="0" applyFill="1" applyBorder="1" applyAlignment="1">
      <alignment horizontal="left" vertical="top"/>
    </xf>
    <xf numFmtId="0" fontId="37" fillId="0" borderId="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Continuous"/>
    </xf>
    <xf numFmtId="0" fontId="0" fillId="0" borderId="30" xfId="0" applyBorder="1" applyAlignment="1">
      <alignment horizontal="centerContinuous"/>
    </xf>
    <xf numFmtId="0" fontId="0" fillId="0" borderId="38" xfId="0" applyBorder="1" applyAlignment="1">
      <alignment horizontal="centerContinuous"/>
    </xf>
    <xf numFmtId="0" fontId="0" fillId="0" borderId="39" xfId="0" applyBorder="1" applyAlignment="1">
      <alignment horizontal="centerContinuous" vertical="center"/>
    </xf>
    <xf numFmtId="0" fontId="0" fillId="0" borderId="32" xfId="0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0" fillId="0" borderId="42" xfId="0" applyBorder="1" applyAlignment="1">
      <alignment horizontal="centerContinuous" vertical="center"/>
    </xf>
    <xf numFmtId="0" fontId="39" fillId="0" borderId="32" xfId="0" applyFont="1" applyBorder="1" applyAlignment="1">
      <alignment horizontal="left"/>
    </xf>
    <xf numFmtId="0" fontId="39" fillId="0" borderId="43" xfId="0" applyFont="1" applyBorder="1" applyAlignment="1">
      <alignment horizontal="left"/>
    </xf>
    <xf numFmtId="0" fontId="39" fillId="0" borderId="43" xfId="0" applyFont="1" applyBorder="1"/>
    <xf numFmtId="0" fontId="0" fillId="0" borderId="44" xfId="0" applyBorder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23" fillId="0" borderId="32" xfId="0" applyFont="1" applyBorder="1"/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left"/>
    </xf>
    <xf numFmtId="0" fontId="5" fillId="0" borderId="46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2" fontId="40" fillId="6" borderId="8" xfId="0" applyNumberFormat="1" applyFont="1" applyFill="1" applyBorder="1"/>
    <xf numFmtId="0" fontId="5" fillId="0" borderId="0" xfId="0" applyFont="1" applyBorder="1"/>
    <xf numFmtId="0" fontId="23" fillId="0" borderId="10" xfId="0" applyFont="1" applyBorder="1" applyAlignment="1">
      <alignment horizontal="left"/>
    </xf>
    <xf numFmtId="0" fontId="0" fillId="0" borderId="46" xfId="0" applyBorder="1"/>
    <xf numFmtId="0" fontId="5" fillId="0" borderId="46" xfId="0" applyFont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5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8" fillId="0" borderId="47" xfId="0" applyFont="1" applyFill="1" applyBorder="1" applyAlignment="1">
      <alignment horizontal="center" vertical="center"/>
    </xf>
    <xf numFmtId="2" fontId="58" fillId="0" borderId="47" xfId="0" applyNumberFormat="1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left" vertical="top"/>
    </xf>
    <xf numFmtId="0" fontId="0" fillId="0" borderId="34" xfId="0" applyFill="1" applyBorder="1" applyAlignment="1">
      <alignment horizontal="center" vertical="center" wrapText="1"/>
    </xf>
    <xf numFmtId="0" fontId="0" fillId="0" borderId="0" xfId="0" applyBorder="1" applyAlignment="1">
      <alignment horizontal="centerContinuous"/>
    </xf>
    <xf numFmtId="0" fontId="5" fillId="3" borderId="8" xfId="0" applyFont="1" applyFill="1" applyBorder="1" applyAlignment="1">
      <alignment horizontal="center" vertical="center" wrapText="1"/>
    </xf>
    <xf numFmtId="0" fontId="62" fillId="0" borderId="0" xfId="0" applyFont="1" applyFill="1" applyProtection="1"/>
    <xf numFmtId="0" fontId="64" fillId="0" borderId="0" xfId="0" applyFont="1" applyFill="1" applyAlignment="1" applyProtection="1">
      <alignment horizontal="center" vertical="center"/>
      <protection locked="0"/>
    </xf>
    <xf numFmtId="0" fontId="62" fillId="0" borderId="0" xfId="0" applyFont="1" applyFill="1" applyAlignment="1" applyProtection="1">
      <alignment horizontal="center" vertical="center"/>
    </xf>
    <xf numFmtId="0" fontId="62" fillId="0" borderId="0" xfId="0" applyFont="1" applyFill="1" applyAlignment="1" applyProtection="1"/>
    <xf numFmtId="0" fontId="63" fillId="0" borderId="0" xfId="0" applyFont="1" applyFill="1" applyAlignment="1" applyProtection="1">
      <alignment horizontal="right" vertical="center"/>
    </xf>
    <xf numFmtId="0" fontId="66" fillId="0" borderId="0" xfId="0" applyFont="1" applyFill="1" applyAlignment="1" applyProtection="1">
      <alignment vertical="center"/>
    </xf>
    <xf numFmtId="0" fontId="66" fillId="0" borderId="0" xfId="0" applyFont="1" applyFill="1" applyBorder="1" applyAlignment="1" applyProtection="1">
      <alignment vertical="center"/>
    </xf>
    <xf numFmtId="0" fontId="63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Protection="1"/>
    <xf numFmtId="0" fontId="68" fillId="0" borderId="0" xfId="0" applyFont="1" applyFill="1" applyProtection="1"/>
    <xf numFmtId="0" fontId="72" fillId="0" borderId="1" xfId="0" applyFont="1" applyFill="1" applyBorder="1" applyAlignment="1">
      <alignment horizontal="left" vertical="top" wrapText="1"/>
    </xf>
    <xf numFmtId="0" fontId="3" fillId="0" borderId="4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left" vertical="top" wrapText="1" indent="1"/>
    </xf>
    <xf numFmtId="0" fontId="76" fillId="0" borderId="1" xfId="0" applyFont="1" applyFill="1" applyBorder="1" applyAlignment="1">
      <alignment horizontal="center" vertical="top" wrapText="1"/>
    </xf>
    <xf numFmtId="0" fontId="76" fillId="0" borderId="1" xfId="0" applyFont="1" applyFill="1" applyBorder="1" applyAlignment="1">
      <alignment horizontal="left" vertical="top" wrapText="1"/>
    </xf>
    <xf numFmtId="0" fontId="76" fillId="0" borderId="1" xfId="0" applyFont="1" applyFill="1" applyBorder="1" applyAlignment="1">
      <alignment horizontal="left" vertical="top" wrapText="1" indent="1"/>
    </xf>
    <xf numFmtId="0" fontId="74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5" fillId="3" borderId="60" xfId="0" applyFont="1" applyFill="1" applyBorder="1" applyAlignment="1">
      <alignment horizontal="center" vertical="top" wrapText="1"/>
    </xf>
    <xf numFmtId="0" fontId="25" fillId="13" borderId="6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1" fillId="13" borderId="51" xfId="0" applyFont="1" applyFill="1" applyBorder="1" applyAlignment="1">
      <alignment horizontal="center" vertical="center" wrapText="1"/>
    </xf>
    <xf numFmtId="0" fontId="81" fillId="13" borderId="6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/>
    </xf>
    <xf numFmtId="0" fontId="22" fillId="0" borderId="16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top" wrapText="1"/>
    </xf>
    <xf numFmtId="0" fontId="76" fillId="0" borderId="2" xfId="0" applyFont="1" applyFill="1" applyBorder="1" applyAlignment="1">
      <alignment horizontal="left" vertical="top" wrapText="1"/>
    </xf>
    <xf numFmtId="0" fontId="76" fillId="0" borderId="2" xfId="0" applyFont="1" applyFill="1" applyBorder="1" applyAlignment="1">
      <alignment horizontal="left" vertical="top" wrapText="1" indent="1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60" xfId="0" applyFill="1" applyBorder="1" applyAlignment="1" applyProtection="1">
      <alignment horizontal="left" vertical="top" wrapText="1"/>
      <protection locked="0"/>
    </xf>
    <xf numFmtId="0" fontId="0" fillId="0" borderId="60" xfId="0" applyFill="1" applyBorder="1" applyAlignment="1" applyProtection="1">
      <alignment horizontal="left" vertical="top"/>
      <protection locked="0"/>
    </xf>
    <xf numFmtId="0" fontId="0" fillId="0" borderId="59" xfId="0" applyFill="1" applyBorder="1" applyAlignment="1" applyProtection="1">
      <alignment horizontal="left" vertical="top" wrapText="1"/>
      <protection locked="0"/>
    </xf>
    <xf numFmtId="14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21" fillId="0" borderId="6" xfId="0" applyFont="1" applyFill="1" applyBorder="1" applyAlignment="1" applyProtection="1">
      <alignment horizontal="center" vertical="top" wrapText="1"/>
      <protection locked="0"/>
    </xf>
    <xf numFmtId="0" fontId="7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top" wrapText="1"/>
      <protection locked="0"/>
    </xf>
    <xf numFmtId="0" fontId="21" fillId="0" borderId="6" xfId="0" applyFont="1" applyFill="1" applyBorder="1" applyAlignment="1" applyProtection="1">
      <alignment horizontal="left" vertical="top" wrapText="1" indent="3"/>
      <protection locked="0"/>
    </xf>
    <xf numFmtId="0" fontId="21" fillId="0" borderId="1" xfId="0" applyFont="1" applyFill="1" applyBorder="1" applyAlignment="1" applyProtection="1">
      <alignment horizontal="center" vertical="top" wrapText="1"/>
      <protection locked="0"/>
    </xf>
    <xf numFmtId="0" fontId="21" fillId="0" borderId="1" xfId="0" applyFont="1" applyFill="1" applyBorder="1" applyAlignment="1" applyProtection="1">
      <alignment horizontal="left" vertical="top" wrapText="1" indent="3"/>
      <protection locked="0"/>
    </xf>
    <xf numFmtId="0" fontId="73" fillId="0" borderId="1" xfId="0" applyFont="1" applyFill="1" applyBorder="1" applyAlignment="1" applyProtection="1">
      <alignment horizontal="center" vertical="top" wrapText="1"/>
      <protection locked="0"/>
    </xf>
    <xf numFmtId="14" fontId="0" fillId="0" borderId="8" xfId="0" applyNumberForma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6" xfId="0" applyFont="1" applyFill="1" applyBorder="1" applyAlignment="1" applyProtection="1">
      <alignment horizontal="left" vertical="top" wrapText="1" indent="3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84" fillId="0" borderId="0" xfId="0" applyFont="1" applyFill="1" applyBorder="1" applyAlignment="1">
      <alignment horizontal="right"/>
    </xf>
    <xf numFmtId="0" fontId="55" fillId="15" borderId="8" xfId="0" applyFont="1" applyFill="1" applyBorder="1" applyAlignment="1">
      <alignment horizontal="center" vertical="center"/>
    </xf>
    <xf numFmtId="0" fontId="55" fillId="14" borderId="8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left" vertical="top"/>
    </xf>
    <xf numFmtId="0" fontId="53" fillId="0" borderId="0" xfId="0" applyFont="1" applyFill="1" applyBorder="1" applyAlignment="1">
      <alignment horizontal="center" vertical="top" wrapText="1"/>
    </xf>
    <xf numFmtId="0" fontId="55" fillId="9" borderId="8" xfId="0" applyFont="1" applyFill="1" applyBorder="1" applyAlignment="1">
      <alignment horizontal="center" vertical="center"/>
    </xf>
    <xf numFmtId="0" fontId="55" fillId="10" borderId="8" xfId="0" applyFont="1" applyFill="1" applyBorder="1" applyAlignment="1">
      <alignment horizontal="center" vertical="center"/>
    </xf>
    <xf numFmtId="0" fontId="55" fillId="11" borderId="8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 wrapText="1"/>
    </xf>
    <xf numFmtId="0" fontId="85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top"/>
    </xf>
    <xf numFmtId="2" fontId="38" fillId="0" borderId="34" xfId="0" applyNumberFormat="1" applyFont="1" applyFill="1" applyBorder="1" applyAlignment="1">
      <alignment horizontal="center" vertical="center" wrapText="1"/>
    </xf>
    <xf numFmtId="0" fontId="58" fillId="0" borderId="47" xfId="0" applyFont="1" applyFill="1" applyBorder="1" applyAlignment="1" applyProtection="1">
      <alignment horizontal="center" vertical="center"/>
      <protection locked="0"/>
    </xf>
    <xf numFmtId="2" fontId="58" fillId="16" borderId="47" xfId="0" applyNumberFormat="1" applyFont="1" applyFill="1" applyBorder="1" applyAlignment="1">
      <alignment horizontal="center" vertical="center"/>
    </xf>
    <xf numFmtId="2" fontId="58" fillId="18" borderId="47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vertical="center"/>
    </xf>
    <xf numFmtId="0" fontId="86" fillId="0" borderId="0" xfId="0" applyFont="1" applyFill="1" applyBorder="1" applyAlignment="1">
      <alignment horizontal="right" vertical="center"/>
    </xf>
    <xf numFmtId="0" fontId="86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 applyProtection="1">
      <alignment horizontal="center" vertical="center"/>
    </xf>
    <xf numFmtId="0" fontId="63" fillId="0" borderId="0" xfId="0" applyFont="1" applyFill="1" applyBorder="1" applyAlignment="1" applyProtection="1">
      <alignment horizontal="center" vertical="center"/>
      <protection locked="0"/>
    </xf>
    <xf numFmtId="0" fontId="63" fillId="0" borderId="0" xfId="0" applyFont="1" applyFill="1" applyAlignment="1" applyProtection="1">
      <alignment horizontal="right" vertical="center"/>
    </xf>
    <xf numFmtId="0" fontId="62" fillId="0" borderId="0" xfId="0" applyFont="1" applyFill="1" applyAlignment="1" applyProtection="1">
      <alignment horizontal="right" vertical="center"/>
    </xf>
    <xf numFmtId="0" fontId="65" fillId="0" borderId="0" xfId="0" applyFont="1" applyFill="1" applyAlignment="1" applyProtection="1">
      <alignment horizontal="center"/>
    </xf>
    <xf numFmtId="0" fontId="66" fillId="0" borderId="0" xfId="0" applyFont="1" applyFill="1" applyAlignment="1" applyProtection="1">
      <alignment horizontal="right" vertical="center"/>
    </xf>
    <xf numFmtId="0" fontId="63" fillId="0" borderId="0" xfId="0" applyFont="1" applyFill="1" applyAlignment="1" applyProtection="1">
      <alignment horizontal="center" vertical="center" wrapText="1"/>
      <protection locked="0"/>
    </xf>
    <xf numFmtId="0" fontId="63" fillId="0" borderId="0" xfId="0" applyFont="1" applyFill="1" applyAlignment="1" applyProtection="1">
      <alignment horizontal="center" vertical="center"/>
      <protection locked="0"/>
    </xf>
    <xf numFmtId="0" fontId="81" fillId="13" borderId="51" xfId="0" applyFont="1" applyFill="1" applyBorder="1" applyAlignment="1">
      <alignment horizontal="center" vertical="center" wrapText="1"/>
    </xf>
    <xf numFmtId="0" fontId="81" fillId="13" borderId="53" xfId="0" applyFont="1" applyFill="1" applyBorder="1" applyAlignment="1">
      <alignment horizontal="center" vertical="center" wrapText="1"/>
    </xf>
    <xf numFmtId="0" fontId="79" fillId="3" borderId="57" xfId="0" applyFont="1" applyFill="1" applyBorder="1" applyAlignment="1">
      <alignment horizontal="left" vertical="top" wrapText="1"/>
    </xf>
    <xf numFmtId="0" fontId="79" fillId="3" borderId="58" xfId="0" applyFont="1" applyFill="1" applyBorder="1" applyAlignment="1">
      <alignment horizontal="left" vertical="top" wrapText="1"/>
    </xf>
    <xf numFmtId="0" fontId="0" fillId="0" borderId="51" xfId="0" applyFill="1" applyBorder="1" applyAlignment="1" applyProtection="1">
      <alignment horizontal="left" vertical="top" wrapText="1"/>
      <protection locked="0"/>
    </xf>
    <xf numFmtId="0" fontId="0" fillId="0" borderId="52" xfId="0" applyFill="1" applyBorder="1" applyAlignment="1" applyProtection="1">
      <alignment horizontal="left" vertical="top" wrapText="1"/>
      <protection locked="0"/>
    </xf>
    <xf numFmtId="0" fontId="0" fillId="0" borderId="53" xfId="0" applyFill="1" applyBorder="1" applyAlignment="1" applyProtection="1">
      <alignment horizontal="left" vertical="top" wrapText="1"/>
      <protection locked="0"/>
    </xf>
    <xf numFmtId="0" fontId="79" fillId="3" borderId="57" xfId="0" applyFont="1" applyFill="1" applyBorder="1" applyAlignment="1">
      <alignment horizontal="center" vertical="top" wrapText="1"/>
    </xf>
    <xf numFmtId="0" fontId="79" fillId="3" borderId="62" xfId="0" applyFont="1" applyFill="1" applyBorder="1" applyAlignment="1">
      <alignment horizontal="center" vertical="top" wrapText="1"/>
    </xf>
    <xf numFmtId="0" fontId="0" fillId="0" borderId="51" xfId="0" applyFill="1" applyBorder="1" applyAlignment="1" applyProtection="1">
      <alignment horizontal="center" vertical="top"/>
      <protection locked="0"/>
    </xf>
    <xf numFmtId="0" fontId="0" fillId="0" borderId="53" xfId="0" applyFill="1" applyBorder="1" applyAlignment="1" applyProtection="1">
      <alignment horizontal="center" vertical="top"/>
      <protection locked="0"/>
    </xf>
    <xf numFmtId="0" fontId="0" fillId="0" borderId="51" xfId="0" applyFill="1" applyBorder="1" applyAlignment="1" applyProtection="1">
      <alignment horizontal="center" vertical="top" wrapText="1"/>
      <protection locked="0"/>
    </xf>
    <xf numFmtId="0" fontId="0" fillId="0" borderId="52" xfId="0" applyFill="1" applyBorder="1" applyAlignment="1" applyProtection="1">
      <alignment horizontal="center" vertical="top" wrapText="1"/>
      <protection locked="0"/>
    </xf>
    <xf numFmtId="0" fontId="0" fillId="0" borderId="53" xfId="0" applyFill="1" applyBorder="1" applyAlignment="1" applyProtection="1">
      <alignment horizontal="center" vertical="top" wrapText="1"/>
      <protection locked="0"/>
    </xf>
    <xf numFmtId="0" fontId="5" fillId="0" borderId="8" xfId="0" applyFont="1" applyFill="1" applyBorder="1" applyAlignment="1">
      <alignment horizontal="center" vertical="center" wrapText="1"/>
    </xf>
    <xf numFmtId="0" fontId="0" fillId="0" borderId="60" xfId="0" applyFill="1" applyBorder="1" applyAlignment="1" applyProtection="1">
      <alignment horizontal="left" vertical="top" wrapText="1"/>
      <protection locked="0"/>
    </xf>
    <xf numFmtId="0" fontId="0" fillId="0" borderId="57" xfId="0" applyFill="1" applyBorder="1" applyAlignment="1" applyProtection="1">
      <alignment horizontal="left" vertical="top" wrapText="1"/>
      <protection locked="0"/>
    </xf>
    <xf numFmtId="0" fontId="0" fillId="0" borderId="58" xfId="0" applyFill="1" applyBorder="1" applyAlignment="1" applyProtection="1">
      <alignment horizontal="left" vertical="top" wrapText="1"/>
      <protection locked="0"/>
    </xf>
    <xf numFmtId="0" fontId="79" fillId="13" borderId="51" xfId="0" applyFont="1" applyFill="1" applyBorder="1" applyAlignment="1" applyProtection="1">
      <alignment horizontal="left" vertical="top" wrapText="1"/>
      <protection locked="0"/>
    </xf>
    <xf numFmtId="0" fontId="79" fillId="13" borderId="52" xfId="0" applyFont="1" applyFill="1" applyBorder="1" applyAlignment="1" applyProtection="1">
      <alignment horizontal="left" vertical="top" wrapText="1"/>
      <protection locked="0"/>
    </xf>
    <xf numFmtId="0" fontId="79" fillId="13" borderId="53" xfId="0" applyFont="1" applyFill="1" applyBorder="1" applyAlignment="1" applyProtection="1">
      <alignment horizontal="left" vertical="top" wrapText="1"/>
      <protection locked="0"/>
    </xf>
    <xf numFmtId="0" fontId="0" fillId="0" borderId="60" xfId="0" applyFill="1" applyBorder="1" applyAlignment="1" applyProtection="1">
      <alignment horizontal="center" vertical="top" wrapText="1"/>
      <protection locked="0"/>
    </xf>
    <xf numFmtId="0" fontId="0" fillId="0" borderId="57" xfId="0" applyFill="1" applyBorder="1" applyAlignment="1" applyProtection="1">
      <alignment horizontal="center" vertical="top" wrapText="1"/>
      <protection locked="0"/>
    </xf>
    <xf numFmtId="0" fontId="0" fillId="0" borderId="58" xfId="0" applyFill="1" applyBorder="1" applyAlignment="1" applyProtection="1">
      <alignment horizontal="center" vertical="top" wrapText="1"/>
      <protection locked="0"/>
    </xf>
    <xf numFmtId="0" fontId="78" fillId="0" borderId="50" xfId="0" applyFont="1" applyFill="1" applyBorder="1" applyAlignment="1">
      <alignment horizontal="center" vertical="center" wrapText="1"/>
    </xf>
    <xf numFmtId="0" fontId="78" fillId="0" borderId="58" xfId="0" applyFont="1" applyFill="1" applyBorder="1" applyAlignment="1">
      <alignment horizontal="center" vertical="center" wrapText="1"/>
    </xf>
    <xf numFmtId="0" fontId="25" fillId="12" borderId="57" xfId="0" applyFont="1" applyFill="1" applyBorder="1" applyAlignment="1">
      <alignment horizontal="left" vertical="top" wrapText="1" indent="5"/>
    </xf>
    <xf numFmtId="0" fontId="25" fillId="12" borderId="62" xfId="0" applyFont="1" applyFill="1" applyBorder="1" applyAlignment="1">
      <alignment horizontal="left" vertical="top" wrapText="1" indent="5"/>
    </xf>
    <xf numFmtId="0" fontId="25" fillId="12" borderId="58" xfId="0" applyFont="1" applyFill="1" applyBorder="1" applyAlignment="1">
      <alignment horizontal="left" vertical="top" wrapText="1" indent="5"/>
    </xf>
    <xf numFmtId="0" fontId="25" fillId="3" borderId="65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25" fillId="3" borderId="54" xfId="0" applyFont="1" applyFill="1" applyBorder="1" applyAlignment="1">
      <alignment horizontal="center" vertical="top" wrapText="1"/>
    </xf>
    <xf numFmtId="0" fontId="25" fillId="3" borderId="55" xfId="0" applyFont="1" applyFill="1" applyBorder="1" applyAlignment="1">
      <alignment horizontal="center" vertical="top" wrapText="1"/>
    </xf>
    <xf numFmtId="0" fontId="25" fillId="3" borderId="56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top" wrapText="1"/>
      <protection locked="0"/>
    </xf>
    <xf numFmtId="0" fontId="14" fillId="0" borderId="24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2" fontId="38" fillId="0" borderId="63" xfId="0" applyNumberFormat="1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51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>
      <alignment horizontal="left" vertical="top" wrapText="1" indent="3"/>
    </xf>
    <xf numFmtId="0" fontId="25" fillId="3" borderId="55" xfId="0" applyFont="1" applyFill="1" applyBorder="1" applyAlignment="1">
      <alignment horizontal="left" vertical="top" wrapText="1" indent="3"/>
    </xf>
    <xf numFmtId="0" fontId="25" fillId="3" borderId="56" xfId="0" applyFont="1" applyFill="1" applyBorder="1" applyAlignment="1">
      <alignment horizontal="left" vertical="top" wrapText="1" indent="3"/>
    </xf>
    <xf numFmtId="0" fontId="79" fillId="3" borderId="60" xfId="0" applyFont="1" applyFill="1" applyBorder="1" applyAlignment="1" applyProtection="1">
      <alignment horizontal="left" vertical="top" wrapText="1"/>
      <protection locked="0"/>
    </xf>
    <xf numFmtId="0" fontId="21" fillId="0" borderId="66" xfId="0" applyFont="1" applyFill="1" applyBorder="1" applyAlignment="1" applyProtection="1">
      <alignment horizontal="center" vertical="top" wrapText="1"/>
      <protection locked="0"/>
    </xf>
    <xf numFmtId="0" fontId="21" fillId="0" borderId="55" xfId="0" applyFont="1" applyFill="1" applyBorder="1" applyAlignment="1" applyProtection="1">
      <alignment horizontal="center" vertical="top" wrapText="1"/>
      <protection locked="0"/>
    </xf>
    <xf numFmtId="0" fontId="36" fillId="2" borderId="8" xfId="0" applyFont="1" applyFill="1" applyBorder="1" applyAlignment="1">
      <alignment horizontal="center" vertical="top" wrapText="1"/>
    </xf>
    <xf numFmtId="0" fontId="21" fillId="0" borderId="67" xfId="0" applyFont="1" applyFill="1" applyBorder="1" applyAlignment="1" applyProtection="1">
      <alignment horizontal="center" vertical="top" wrapText="1"/>
      <protection locked="0"/>
    </xf>
    <xf numFmtId="0" fontId="36" fillId="2" borderId="26" xfId="0" applyFont="1" applyFill="1" applyBorder="1" applyAlignment="1">
      <alignment horizontal="center" vertical="top" wrapText="1"/>
    </xf>
    <xf numFmtId="0" fontId="0" fillId="2" borderId="68" xfId="0" applyFill="1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72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  <xf numFmtId="0" fontId="82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top" wrapText="1"/>
    </xf>
    <xf numFmtId="0" fontId="21" fillId="0" borderId="67" xfId="0" applyFont="1" applyFill="1" applyBorder="1" applyAlignment="1">
      <alignment horizontal="center" vertical="top" wrapText="1"/>
    </xf>
    <xf numFmtId="0" fontId="21" fillId="0" borderId="66" xfId="0" applyFont="1" applyFill="1" applyBorder="1" applyAlignment="1">
      <alignment horizontal="center" vertical="top" wrapText="1"/>
    </xf>
    <xf numFmtId="0" fontId="14" fillId="0" borderId="25" xfId="0" applyFont="1" applyFill="1" applyBorder="1" applyAlignment="1" applyProtection="1">
      <alignment horizontal="left" vertical="top" wrapText="1"/>
      <protection locked="0"/>
    </xf>
    <xf numFmtId="0" fontId="14" fillId="0" borderId="70" xfId="0" applyFont="1" applyFill="1" applyBorder="1" applyAlignment="1" applyProtection="1">
      <alignment horizontal="left" vertical="top" wrapText="1"/>
      <protection locked="0"/>
    </xf>
    <xf numFmtId="0" fontId="9" fillId="3" borderId="1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0" fillId="0" borderId="24" xfId="0" applyFill="1" applyBorder="1" applyAlignment="1" applyProtection="1">
      <alignment horizontal="left" vertical="top" wrapText="1"/>
      <protection locked="0"/>
    </xf>
    <xf numFmtId="0" fontId="0" fillId="0" borderId="25" xfId="0" applyFill="1" applyBorder="1" applyAlignment="1" applyProtection="1">
      <alignment horizontal="left" vertical="top" wrapText="1"/>
      <protection locked="0"/>
    </xf>
    <xf numFmtId="0" fontId="0" fillId="0" borderId="23" xfId="0" applyFill="1" applyBorder="1" applyAlignment="1" applyProtection="1">
      <alignment horizontal="left" vertical="top" wrapText="1"/>
      <protection locked="0"/>
    </xf>
    <xf numFmtId="0" fontId="0" fillId="0" borderId="49" xfId="0" applyFill="1" applyBorder="1" applyAlignment="1" applyProtection="1">
      <alignment horizontal="left" vertical="top" wrapText="1"/>
      <protection locked="0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left" vertical="top" wrapText="1" indent="3"/>
    </xf>
    <xf numFmtId="0" fontId="75" fillId="0" borderId="4" xfId="0" applyFont="1" applyFill="1" applyBorder="1" applyAlignment="1">
      <alignment horizontal="left" vertical="top" wrapText="1" indent="3"/>
    </xf>
    <xf numFmtId="0" fontId="0" fillId="0" borderId="5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16" xfId="0" applyFill="1" applyBorder="1" applyAlignment="1" applyProtection="1">
      <alignment horizontal="left" vertical="top" wrapText="1"/>
      <protection locked="0"/>
    </xf>
    <xf numFmtId="0" fontId="0" fillId="0" borderId="20" xfId="0" applyFill="1" applyBorder="1" applyAlignment="1" applyProtection="1">
      <alignment horizontal="left" vertical="top" wrapText="1"/>
      <protection locked="0"/>
    </xf>
    <xf numFmtId="0" fontId="0" fillId="0" borderId="21" xfId="0" applyFill="1" applyBorder="1" applyAlignment="1" applyProtection="1">
      <alignment horizontal="left" vertical="top" wrapText="1"/>
      <protection locked="0"/>
    </xf>
    <xf numFmtId="0" fontId="0" fillId="0" borderId="17" xfId="0" applyFill="1" applyBorder="1" applyAlignment="1" applyProtection="1">
      <alignment horizontal="left" vertical="top" wrapText="1"/>
      <protection locked="0"/>
    </xf>
    <xf numFmtId="0" fontId="0" fillId="0" borderId="19" xfId="0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vertical="top" wrapText="1"/>
    </xf>
    <xf numFmtId="0" fontId="4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top" wrapText="1"/>
    </xf>
    <xf numFmtId="0" fontId="57" fillId="0" borderId="42" xfId="0" applyFont="1" applyFill="1" applyBorder="1" applyAlignment="1">
      <alignment horizontal="center" vertical="top"/>
    </xf>
    <xf numFmtId="0" fontId="20" fillId="2" borderId="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 applyProtection="1">
      <alignment horizontal="left" vertical="top" wrapText="1"/>
      <protection locked="0"/>
    </xf>
    <xf numFmtId="0" fontId="14" fillId="0" borderId="23" xfId="0" applyFont="1" applyFill="1" applyBorder="1" applyAlignment="1" applyProtection="1">
      <alignment horizontal="left" vertical="top" wrapText="1"/>
      <protection locked="0"/>
    </xf>
    <xf numFmtId="0" fontId="14" fillId="0" borderId="28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0" fontId="43" fillId="5" borderId="4" xfId="0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4" fillId="5" borderId="4" xfId="0" applyFont="1" applyFill="1" applyBorder="1" applyAlignment="1">
      <alignment horizontal="center" vertical="center" wrapText="1"/>
    </xf>
    <xf numFmtId="0" fontId="44" fillId="5" borderId="5" xfId="0" applyFont="1" applyFill="1" applyBorder="1" applyAlignment="1">
      <alignment horizontal="center" vertical="center" wrapText="1"/>
    </xf>
    <xf numFmtId="0" fontId="44" fillId="5" borderId="7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14" fillId="0" borderId="10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 applyProtection="1">
      <alignment horizontal="left" vertical="top" wrapText="1"/>
      <protection locked="0"/>
    </xf>
    <xf numFmtId="0" fontId="0" fillId="5" borderId="7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70" fillId="0" borderId="12" xfId="0" applyFont="1" applyFill="1" applyBorder="1" applyAlignment="1">
      <alignment horizontal="center" vertical="center" wrapText="1"/>
    </xf>
    <xf numFmtId="0" fontId="70" fillId="0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 vertical="center" wrapText="1" indent="1"/>
    </xf>
    <xf numFmtId="0" fontId="0" fillId="2" borderId="15" xfId="0" applyFill="1" applyBorder="1" applyAlignment="1">
      <alignment horizontal="left" vertical="center" wrapText="1" indent="1"/>
    </xf>
    <xf numFmtId="0" fontId="0" fillId="2" borderId="16" xfId="0" applyFill="1" applyBorder="1" applyAlignment="1">
      <alignment horizontal="left" vertical="center" wrapText="1" indent="1"/>
    </xf>
    <xf numFmtId="0" fontId="0" fillId="2" borderId="17" xfId="0" applyFill="1" applyBorder="1" applyAlignment="1">
      <alignment horizontal="left" vertical="center" wrapText="1" indent="1"/>
    </xf>
    <xf numFmtId="0" fontId="0" fillId="2" borderId="18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54" fillId="7" borderId="0" xfId="0" applyFont="1" applyFill="1" applyBorder="1" applyAlignment="1">
      <alignment horizontal="center" vertical="top" wrapText="1"/>
    </xf>
    <xf numFmtId="0" fontId="0" fillId="7" borderId="0" xfId="0" applyFill="1" applyBorder="1" applyAlignment="1">
      <alignment horizontal="center" vertical="top" wrapText="1"/>
    </xf>
    <xf numFmtId="0" fontId="60" fillId="11" borderId="12" xfId="0" applyFont="1" applyFill="1" applyBorder="1" applyAlignment="1">
      <alignment horizontal="center" vertical="top"/>
    </xf>
    <xf numFmtId="0" fontId="60" fillId="11" borderId="48" xfId="0" applyFont="1" applyFill="1" applyBorder="1" applyAlignment="1">
      <alignment horizontal="center" vertical="top"/>
    </xf>
    <xf numFmtId="0" fontId="86" fillId="0" borderId="0" xfId="0" applyFont="1" applyFill="1" applyBorder="1" applyAlignment="1">
      <alignment horizontal="center" vertical="center"/>
    </xf>
    <xf numFmtId="2" fontId="55" fillId="20" borderId="11" xfId="0" applyNumberFormat="1" applyFont="1" applyFill="1" applyBorder="1" applyAlignment="1">
      <alignment horizontal="center" vertical="center"/>
    </xf>
    <xf numFmtId="2" fontId="55" fillId="20" borderId="9" xfId="0" applyNumberFormat="1" applyFont="1" applyFill="1" applyBorder="1" applyAlignment="1">
      <alignment horizontal="center" vertical="center"/>
    </xf>
    <xf numFmtId="0" fontId="60" fillId="15" borderId="12" xfId="0" applyFont="1" applyFill="1" applyBorder="1" applyAlignment="1">
      <alignment horizontal="center" vertical="top"/>
    </xf>
    <xf numFmtId="0" fontId="60" fillId="15" borderId="48" xfId="0" applyFont="1" applyFill="1" applyBorder="1" applyAlignment="1">
      <alignment horizontal="center" vertical="top"/>
    </xf>
    <xf numFmtId="0" fontId="60" fillId="14" borderId="12" xfId="0" applyFont="1" applyFill="1" applyBorder="1" applyAlignment="1">
      <alignment horizontal="center" vertical="top"/>
    </xf>
    <xf numFmtId="0" fontId="60" fillId="14" borderId="48" xfId="0" applyFont="1" applyFill="1" applyBorder="1" applyAlignment="1">
      <alignment horizontal="center" vertical="top"/>
    </xf>
    <xf numFmtId="0" fontId="60" fillId="9" borderId="12" xfId="0" applyFont="1" applyFill="1" applyBorder="1" applyAlignment="1">
      <alignment horizontal="center" vertical="top"/>
    </xf>
    <xf numFmtId="0" fontId="60" fillId="9" borderId="48" xfId="0" applyFont="1" applyFill="1" applyBorder="1" applyAlignment="1">
      <alignment horizontal="center" vertical="top"/>
    </xf>
    <xf numFmtId="0" fontId="60" fillId="10" borderId="12" xfId="0" applyFont="1" applyFill="1" applyBorder="1" applyAlignment="1">
      <alignment horizontal="center" vertical="top"/>
    </xf>
    <xf numFmtId="0" fontId="60" fillId="10" borderId="48" xfId="0" applyFont="1" applyFill="1" applyBorder="1" applyAlignment="1">
      <alignment horizontal="center" vertical="top"/>
    </xf>
    <xf numFmtId="0" fontId="84" fillId="0" borderId="0" xfId="0" applyFont="1" applyFill="1" applyBorder="1" applyAlignment="1">
      <alignment horizontal="center" vertical="top" wrapText="1"/>
    </xf>
    <xf numFmtId="0" fontId="84" fillId="0" borderId="0" xfId="0" applyFont="1" applyFill="1" applyBorder="1" applyAlignment="1">
      <alignment horizontal="center" vertical="top"/>
    </xf>
    <xf numFmtId="2" fontId="55" fillId="17" borderId="11" xfId="0" applyNumberFormat="1" applyFont="1" applyFill="1" applyBorder="1" applyAlignment="1">
      <alignment horizontal="center" vertical="center"/>
    </xf>
    <xf numFmtId="2" fontId="55" fillId="17" borderId="9" xfId="0" applyNumberFormat="1" applyFont="1" applyFill="1" applyBorder="1" applyAlignment="1">
      <alignment horizontal="center" vertical="center"/>
    </xf>
    <xf numFmtId="0" fontId="61" fillId="8" borderId="0" xfId="0" applyFont="1" applyFill="1" applyBorder="1" applyAlignment="1">
      <alignment horizontal="center" vertical="center"/>
    </xf>
    <xf numFmtId="2" fontId="55" fillId="16" borderId="11" xfId="0" applyNumberFormat="1" applyFont="1" applyFill="1" applyBorder="1" applyAlignment="1">
      <alignment horizontal="center" vertical="center"/>
    </xf>
    <xf numFmtId="2" fontId="55" fillId="16" borderId="9" xfId="0" applyNumberFormat="1" applyFont="1" applyFill="1" applyBorder="1" applyAlignment="1">
      <alignment horizontal="center" vertical="center"/>
    </xf>
    <xf numFmtId="2" fontId="55" fillId="0" borderId="11" xfId="0" applyNumberFormat="1" applyFont="1" applyFill="1" applyBorder="1" applyAlignment="1">
      <alignment horizontal="center" vertical="center"/>
    </xf>
    <xf numFmtId="2" fontId="55" fillId="0" borderId="9" xfId="0" applyNumberFormat="1" applyFont="1" applyFill="1" applyBorder="1" applyAlignment="1">
      <alignment horizontal="center" vertical="center"/>
    </xf>
    <xf numFmtId="2" fontId="55" fillId="19" borderId="11" xfId="0" applyNumberFormat="1" applyFont="1" applyFill="1" applyBorder="1" applyAlignment="1">
      <alignment horizontal="center" vertical="center"/>
    </xf>
    <xf numFmtId="2" fontId="55" fillId="19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85725</xdr:rowOff>
    </xdr:from>
    <xdr:to>
      <xdr:col>6</xdr:col>
      <xdr:colOff>638175</xdr:colOff>
      <xdr:row>39</xdr:row>
      <xdr:rowOff>19050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61925" y="4533900"/>
          <a:ext cx="5819775" cy="2038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fr-FR" sz="2800" b="1" i="0" u="none" strike="noStrike" baseline="0">
              <a:solidFill>
                <a:schemeClr val="accent6">
                  <a:lumMod val="50000"/>
                </a:schemeClr>
              </a:solidFill>
              <a:latin typeface="+mn-lt"/>
              <a:cs typeface="Arial"/>
            </a:rPr>
            <a:t>CAP CUISINE</a:t>
          </a:r>
        </a:p>
        <a:p>
          <a:pPr algn="ctr" rtl="0">
            <a:defRPr sz="1000"/>
          </a:pPr>
          <a:endParaRPr lang="fr-FR" sz="105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EP1 : Organisation de la production de cuisine (Coef 4)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EP2 : Réalisation 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Arial"/>
            </a:rPr>
            <a:t>de la production de cuisine </a:t>
          </a:r>
          <a:r>
            <a:rPr lang="fr-FR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(Coef 14)</a:t>
          </a:r>
        </a:p>
        <a:p>
          <a:pPr algn="ctr" rtl="0">
            <a:defRPr sz="1000"/>
          </a:pPr>
          <a:endParaRPr lang="fr-FR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Contrôle en cours de formation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(C.C.F.)</a:t>
          </a:r>
          <a:endParaRPr lang="fr-FR" sz="7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2</xdr:col>
      <xdr:colOff>361950</xdr:colOff>
      <xdr:row>13</xdr:row>
      <xdr:rowOff>19050</xdr:rowOff>
    </xdr:to>
    <xdr:pic>
      <xdr:nvPicPr>
        <xdr:cNvPr id="3" name="Imag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0"/>
          <a:ext cx="2038350" cy="236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5</xdr:row>
      <xdr:rowOff>28575</xdr:rowOff>
    </xdr:from>
    <xdr:to>
      <xdr:col>6</xdr:col>
      <xdr:colOff>657225</xdr:colOff>
      <xdr:row>23</xdr:row>
      <xdr:rowOff>85725</xdr:rowOff>
    </xdr:to>
    <xdr:pic>
      <xdr:nvPicPr>
        <xdr:cNvPr id="4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1076325"/>
          <a:ext cx="3800475" cy="297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381000</xdr:rowOff>
    </xdr:from>
    <xdr:to>
      <xdr:col>2</xdr:col>
      <xdr:colOff>295275</xdr:colOff>
      <xdr:row>5</xdr:row>
      <xdr:rowOff>581025</xdr:rowOff>
    </xdr:to>
    <xdr:sp macro="" textlink="">
      <xdr:nvSpPr>
        <xdr:cNvPr id="2" name="Flèche droite 1"/>
        <xdr:cNvSpPr/>
      </xdr:nvSpPr>
      <xdr:spPr>
        <a:xfrm>
          <a:off x="3124200" y="3019425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8</xdr:row>
      <xdr:rowOff>266700</xdr:rowOff>
    </xdr:from>
    <xdr:to>
      <xdr:col>2</xdr:col>
      <xdr:colOff>285750</xdr:colOff>
      <xdr:row>8</xdr:row>
      <xdr:rowOff>466725</xdr:rowOff>
    </xdr:to>
    <xdr:sp macro="" textlink="">
      <xdr:nvSpPr>
        <xdr:cNvPr id="3" name="Flèche droite 2"/>
        <xdr:cNvSpPr/>
      </xdr:nvSpPr>
      <xdr:spPr>
        <a:xfrm>
          <a:off x="3114675" y="4267200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38100</xdr:colOff>
      <xdr:row>5</xdr:row>
      <xdr:rowOff>304800</xdr:rowOff>
    </xdr:from>
    <xdr:to>
      <xdr:col>5</xdr:col>
      <xdr:colOff>323850</xdr:colOff>
      <xdr:row>5</xdr:row>
      <xdr:rowOff>504825</xdr:rowOff>
    </xdr:to>
    <xdr:sp macro="" textlink="">
      <xdr:nvSpPr>
        <xdr:cNvPr id="5" name="Flèche droite 4"/>
        <xdr:cNvSpPr/>
      </xdr:nvSpPr>
      <xdr:spPr>
        <a:xfrm>
          <a:off x="4600575" y="2943225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</xdr:colOff>
      <xdr:row>8</xdr:row>
      <xdr:rowOff>295275</xdr:rowOff>
    </xdr:from>
    <xdr:to>
      <xdr:col>5</xdr:col>
      <xdr:colOff>314325</xdr:colOff>
      <xdr:row>8</xdr:row>
      <xdr:rowOff>495300</xdr:rowOff>
    </xdr:to>
    <xdr:sp macro="" textlink="">
      <xdr:nvSpPr>
        <xdr:cNvPr id="6" name="Flèche droite 5"/>
        <xdr:cNvSpPr/>
      </xdr:nvSpPr>
      <xdr:spPr>
        <a:xfrm>
          <a:off x="4591050" y="4295775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400050</xdr:colOff>
      <xdr:row>11</xdr:row>
      <xdr:rowOff>171450</xdr:rowOff>
    </xdr:from>
    <xdr:to>
      <xdr:col>5</xdr:col>
      <xdr:colOff>333375</xdr:colOff>
      <xdr:row>13</xdr:row>
      <xdr:rowOff>66675</xdr:rowOff>
    </xdr:to>
    <xdr:sp macro="" textlink="">
      <xdr:nvSpPr>
        <xdr:cNvPr id="8" name="Flèche courbée vers la droite 7"/>
        <xdr:cNvSpPr/>
      </xdr:nvSpPr>
      <xdr:spPr>
        <a:xfrm>
          <a:off x="4514850" y="6724650"/>
          <a:ext cx="381000" cy="77152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</xdr:row>
      <xdr:rowOff>381000</xdr:rowOff>
    </xdr:from>
    <xdr:to>
      <xdr:col>2</xdr:col>
      <xdr:colOff>295275</xdr:colOff>
      <xdr:row>5</xdr:row>
      <xdr:rowOff>581025</xdr:rowOff>
    </xdr:to>
    <xdr:sp macro="" textlink="">
      <xdr:nvSpPr>
        <xdr:cNvPr id="2" name="Flèche droite 1"/>
        <xdr:cNvSpPr/>
      </xdr:nvSpPr>
      <xdr:spPr>
        <a:xfrm>
          <a:off x="3124200" y="3009900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0</xdr:colOff>
      <xdr:row>7</xdr:row>
      <xdr:rowOff>266700</xdr:rowOff>
    </xdr:from>
    <xdr:to>
      <xdr:col>2</xdr:col>
      <xdr:colOff>285750</xdr:colOff>
      <xdr:row>7</xdr:row>
      <xdr:rowOff>466725</xdr:rowOff>
    </xdr:to>
    <xdr:sp macro="" textlink="">
      <xdr:nvSpPr>
        <xdr:cNvPr id="4" name="Flèche droite 3"/>
        <xdr:cNvSpPr/>
      </xdr:nvSpPr>
      <xdr:spPr>
        <a:xfrm>
          <a:off x="3114675" y="4248150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9525</xdr:colOff>
      <xdr:row>9</xdr:row>
      <xdr:rowOff>285750</xdr:rowOff>
    </xdr:from>
    <xdr:to>
      <xdr:col>2</xdr:col>
      <xdr:colOff>295275</xdr:colOff>
      <xdr:row>9</xdr:row>
      <xdr:rowOff>485775</xdr:rowOff>
    </xdr:to>
    <xdr:sp macro="" textlink="">
      <xdr:nvSpPr>
        <xdr:cNvPr id="5" name="Flèche droite 4"/>
        <xdr:cNvSpPr/>
      </xdr:nvSpPr>
      <xdr:spPr>
        <a:xfrm>
          <a:off x="3124200" y="5619750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38100</xdr:colOff>
      <xdr:row>5</xdr:row>
      <xdr:rowOff>304800</xdr:rowOff>
    </xdr:from>
    <xdr:to>
      <xdr:col>5</xdr:col>
      <xdr:colOff>323850</xdr:colOff>
      <xdr:row>5</xdr:row>
      <xdr:rowOff>504825</xdr:rowOff>
    </xdr:to>
    <xdr:sp macro="" textlink="">
      <xdr:nvSpPr>
        <xdr:cNvPr id="6" name="Flèche droite 5"/>
        <xdr:cNvSpPr/>
      </xdr:nvSpPr>
      <xdr:spPr>
        <a:xfrm>
          <a:off x="4467225" y="2943225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</xdr:colOff>
      <xdr:row>7</xdr:row>
      <xdr:rowOff>295275</xdr:rowOff>
    </xdr:from>
    <xdr:to>
      <xdr:col>5</xdr:col>
      <xdr:colOff>314325</xdr:colOff>
      <xdr:row>7</xdr:row>
      <xdr:rowOff>495300</xdr:rowOff>
    </xdr:to>
    <xdr:sp macro="" textlink="">
      <xdr:nvSpPr>
        <xdr:cNvPr id="8" name="Flèche droite 7"/>
        <xdr:cNvSpPr/>
      </xdr:nvSpPr>
      <xdr:spPr>
        <a:xfrm>
          <a:off x="4457700" y="4295775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28575</xdr:colOff>
      <xdr:row>9</xdr:row>
      <xdr:rowOff>295275</xdr:rowOff>
    </xdr:from>
    <xdr:to>
      <xdr:col>5</xdr:col>
      <xdr:colOff>314325</xdr:colOff>
      <xdr:row>9</xdr:row>
      <xdr:rowOff>495300</xdr:rowOff>
    </xdr:to>
    <xdr:sp macro="" textlink="">
      <xdr:nvSpPr>
        <xdr:cNvPr id="9" name="Flèche droite 8"/>
        <xdr:cNvSpPr/>
      </xdr:nvSpPr>
      <xdr:spPr>
        <a:xfrm>
          <a:off x="4457700" y="5657850"/>
          <a:ext cx="285750" cy="200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400050</xdr:colOff>
      <xdr:row>13</xdr:row>
      <xdr:rowOff>171450</xdr:rowOff>
    </xdr:from>
    <xdr:to>
      <xdr:col>5</xdr:col>
      <xdr:colOff>333375</xdr:colOff>
      <xdr:row>15</xdr:row>
      <xdr:rowOff>66675</xdr:rowOff>
    </xdr:to>
    <xdr:sp macro="" textlink="">
      <xdr:nvSpPr>
        <xdr:cNvPr id="11" name="Flèche courbée vers la droite 10"/>
        <xdr:cNvSpPr/>
      </xdr:nvSpPr>
      <xdr:spPr>
        <a:xfrm>
          <a:off x="4514850" y="6724650"/>
          <a:ext cx="381000" cy="77152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49</xdr:row>
      <xdr:rowOff>76200</xdr:rowOff>
    </xdr:from>
    <xdr:to>
      <xdr:col>2</xdr:col>
      <xdr:colOff>228600</xdr:colOff>
      <xdr:row>50</xdr:row>
      <xdr:rowOff>85725</xdr:rowOff>
    </xdr:to>
    <xdr:sp macro="" textlink="">
      <xdr:nvSpPr>
        <xdr:cNvPr id="2" name="Texte 25"/>
        <xdr:cNvSpPr txBox="1">
          <a:spLocks noChangeArrowheads="1"/>
        </xdr:cNvSpPr>
      </xdr:nvSpPr>
      <xdr:spPr bwMode="auto">
        <a:xfrm>
          <a:off x="1847850" y="1885950"/>
          <a:ext cx="17145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552450</xdr:colOff>
      <xdr:row>49</xdr:row>
      <xdr:rowOff>76200</xdr:rowOff>
    </xdr:from>
    <xdr:to>
      <xdr:col>3</xdr:col>
      <xdr:colOff>723900</xdr:colOff>
      <xdr:row>50</xdr:row>
      <xdr:rowOff>85725</xdr:rowOff>
    </xdr:to>
    <xdr:sp macro="" textlink="">
      <xdr:nvSpPr>
        <xdr:cNvPr id="3" name="Texte 26"/>
        <xdr:cNvSpPr txBox="1">
          <a:spLocks noChangeArrowheads="1"/>
        </xdr:cNvSpPr>
      </xdr:nvSpPr>
      <xdr:spPr bwMode="auto">
        <a:xfrm>
          <a:off x="2857500" y="1885950"/>
          <a:ext cx="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</xdr:col>
      <xdr:colOff>533194</xdr:colOff>
      <xdr:row>50</xdr:row>
      <xdr:rowOff>0</xdr:rowOff>
    </xdr:from>
    <xdr:to>
      <xdr:col>3</xdr:col>
      <xdr:colOff>72474</xdr:colOff>
      <xdr:row>50</xdr:row>
      <xdr:rowOff>0</xdr:rowOff>
    </xdr:to>
    <xdr:sp macro="" textlink="">
      <xdr:nvSpPr>
        <xdr:cNvPr id="4" name="Line 27"/>
        <xdr:cNvSpPr>
          <a:spLocks noChangeShapeType="1"/>
        </xdr:cNvSpPr>
      </xdr:nvSpPr>
      <xdr:spPr bwMode="auto">
        <a:xfrm>
          <a:off x="2225952" y="1154389"/>
          <a:ext cx="2225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29</xdr:row>
      <xdr:rowOff>76200</xdr:rowOff>
    </xdr:from>
    <xdr:to>
      <xdr:col>2</xdr:col>
      <xdr:colOff>228600</xdr:colOff>
      <xdr:row>30</xdr:row>
      <xdr:rowOff>85725</xdr:rowOff>
    </xdr:to>
    <xdr:sp macro="" textlink="">
      <xdr:nvSpPr>
        <xdr:cNvPr id="5" name="Texte 25"/>
        <xdr:cNvSpPr txBox="1">
          <a:spLocks noChangeArrowheads="1"/>
        </xdr:cNvSpPr>
      </xdr:nvSpPr>
      <xdr:spPr bwMode="auto">
        <a:xfrm>
          <a:off x="1752600" y="4162425"/>
          <a:ext cx="171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552450</xdr:colOff>
      <xdr:row>29</xdr:row>
      <xdr:rowOff>76200</xdr:rowOff>
    </xdr:from>
    <xdr:to>
      <xdr:col>4</xdr:col>
      <xdr:colOff>0</xdr:colOff>
      <xdr:row>30</xdr:row>
      <xdr:rowOff>85725</xdr:rowOff>
    </xdr:to>
    <xdr:sp macro="" textlink="">
      <xdr:nvSpPr>
        <xdr:cNvPr id="6" name="Texte 26"/>
        <xdr:cNvSpPr txBox="1">
          <a:spLocks noChangeArrowheads="1"/>
        </xdr:cNvSpPr>
      </xdr:nvSpPr>
      <xdr:spPr bwMode="auto">
        <a:xfrm>
          <a:off x="2933700" y="4162425"/>
          <a:ext cx="133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</xdr:col>
      <xdr:colOff>533194</xdr:colOff>
      <xdr:row>30</xdr:row>
      <xdr:rowOff>0</xdr:rowOff>
    </xdr:from>
    <xdr:to>
      <xdr:col>3</xdr:col>
      <xdr:colOff>72474</xdr:colOff>
      <xdr:row>30</xdr:row>
      <xdr:rowOff>0</xdr:rowOff>
    </xdr:to>
    <xdr:sp macro="" textlink="">
      <xdr:nvSpPr>
        <xdr:cNvPr id="7" name="Line 27"/>
        <xdr:cNvSpPr>
          <a:spLocks noChangeShapeType="1"/>
        </xdr:cNvSpPr>
      </xdr:nvSpPr>
      <xdr:spPr bwMode="auto">
        <a:xfrm>
          <a:off x="2228644" y="4248150"/>
          <a:ext cx="225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39</xdr:row>
      <xdr:rowOff>76200</xdr:rowOff>
    </xdr:from>
    <xdr:to>
      <xdr:col>2</xdr:col>
      <xdr:colOff>228600</xdr:colOff>
      <xdr:row>40</xdr:row>
      <xdr:rowOff>85725</xdr:rowOff>
    </xdr:to>
    <xdr:sp macro="" textlink="">
      <xdr:nvSpPr>
        <xdr:cNvPr id="8" name="Texte 25"/>
        <xdr:cNvSpPr txBox="1">
          <a:spLocks noChangeArrowheads="1"/>
        </xdr:cNvSpPr>
      </xdr:nvSpPr>
      <xdr:spPr bwMode="auto">
        <a:xfrm>
          <a:off x="1752600" y="1076325"/>
          <a:ext cx="171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552450</xdr:colOff>
      <xdr:row>39</xdr:row>
      <xdr:rowOff>76200</xdr:rowOff>
    </xdr:from>
    <xdr:to>
      <xdr:col>4</xdr:col>
      <xdr:colOff>0</xdr:colOff>
      <xdr:row>40</xdr:row>
      <xdr:rowOff>85725</xdr:rowOff>
    </xdr:to>
    <xdr:sp macro="" textlink="">
      <xdr:nvSpPr>
        <xdr:cNvPr id="9" name="Texte 26"/>
        <xdr:cNvSpPr txBox="1">
          <a:spLocks noChangeArrowheads="1"/>
        </xdr:cNvSpPr>
      </xdr:nvSpPr>
      <xdr:spPr bwMode="auto">
        <a:xfrm>
          <a:off x="2933700" y="1076325"/>
          <a:ext cx="133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</xdr:col>
      <xdr:colOff>533194</xdr:colOff>
      <xdr:row>40</xdr:row>
      <xdr:rowOff>0</xdr:rowOff>
    </xdr:from>
    <xdr:to>
      <xdr:col>3</xdr:col>
      <xdr:colOff>72474</xdr:colOff>
      <xdr:row>40</xdr:row>
      <xdr:rowOff>0</xdr:rowOff>
    </xdr:to>
    <xdr:sp macro="" textlink="">
      <xdr:nvSpPr>
        <xdr:cNvPr id="10" name="Line 27"/>
        <xdr:cNvSpPr>
          <a:spLocks noChangeShapeType="1"/>
        </xdr:cNvSpPr>
      </xdr:nvSpPr>
      <xdr:spPr bwMode="auto">
        <a:xfrm>
          <a:off x="2228644" y="1162050"/>
          <a:ext cx="225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19</xdr:row>
      <xdr:rowOff>76200</xdr:rowOff>
    </xdr:from>
    <xdr:to>
      <xdr:col>2</xdr:col>
      <xdr:colOff>228600</xdr:colOff>
      <xdr:row>20</xdr:row>
      <xdr:rowOff>85725</xdr:rowOff>
    </xdr:to>
    <xdr:sp macro="" textlink="">
      <xdr:nvSpPr>
        <xdr:cNvPr id="11" name="Texte 25"/>
        <xdr:cNvSpPr txBox="1">
          <a:spLocks noChangeArrowheads="1"/>
        </xdr:cNvSpPr>
      </xdr:nvSpPr>
      <xdr:spPr bwMode="auto">
        <a:xfrm>
          <a:off x="1752600" y="4133850"/>
          <a:ext cx="171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552450</xdr:colOff>
      <xdr:row>19</xdr:row>
      <xdr:rowOff>76200</xdr:rowOff>
    </xdr:from>
    <xdr:to>
      <xdr:col>4</xdr:col>
      <xdr:colOff>0</xdr:colOff>
      <xdr:row>20</xdr:row>
      <xdr:rowOff>85725</xdr:rowOff>
    </xdr:to>
    <xdr:sp macro="" textlink="">
      <xdr:nvSpPr>
        <xdr:cNvPr id="12" name="Texte 26"/>
        <xdr:cNvSpPr txBox="1">
          <a:spLocks noChangeArrowheads="1"/>
        </xdr:cNvSpPr>
      </xdr:nvSpPr>
      <xdr:spPr bwMode="auto">
        <a:xfrm>
          <a:off x="2933700" y="4133850"/>
          <a:ext cx="133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</xdr:col>
      <xdr:colOff>533194</xdr:colOff>
      <xdr:row>20</xdr:row>
      <xdr:rowOff>0</xdr:rowOff>
    </xdr:from>
    <xdr:to>
      <xdr:col>3</xdr:col>
      <xdr:colOff>72474</xdr:colOff>
      <xdr:row>20</xdr:row>
      <xdr:rowOff>0</xdr:rowOff>
    </xdr:to>
    <xdr:sp macro="" textlink="">
      <xdr:nvSpPr>
        <xdr:cNvPr id="13" name="Line 27"/>
        <xdr:cNvSpPr>
          <a:spLocks noChangeShapeType="1"/>
        </xdr:cNvSpPr>
      </xdr:nvSpPr>
      <xdr:spPr bwMode="auto">
        <a:xfrm>
          <a:off x="2228644" y="4219575"/>
          <a:ext cx="225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57150</xdr:colOff>
      <xdr:row>9</xdr:row>
      <xdr:rowOff>76200</xdr:rowOff>
    </xdr:from>
    <xdr:to>
      <xdr:col>2</xdr:col>
      <xdr:colOff>228600</xdr:colOff>
      <xdr:row>10</xdr:row>
      <xdr:rowOff>85725</xdr:rowOff>
    </xdr:to>
    <xdr:sp macro="" textlink="">
      <xdr:nvSpPr>
        <xdr:cNvPr id="14" name="Texte 25"/>
        <xdr:cNvSpPr txBox="1">
          <a:spLocks noChangeArrowheads="1"/>
        </xdr:cNvSpPr>
      </xdr:nvSpPr>
      <xdr:spPr bwMode="auto">
        <a:xfrm>
          <a:off x="1752600" y="3810000"/>
          <a:ext cx="1714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3</xdr:col>
      <xdr:colOff>552450</xdr:colOff>
      <xdr:row>9</xdr:row>
      <xdr:rowOff>76200</xdr:rowOff>
    </xdr:from>
    <xdr:to>
      <xdr:col>4</xdr:col>
      <xdr:colOff>0</xdr:colOff>
      <xdr:row>10</xdr:row>
      <xdr:rowOff>85725</xdr:rowOff>
    </xdr:to>
    <xdr:sp macro="" textlink="">
      <xdr:nvSpPr>
        <xdr:cNvPr id="15" name="Texte 26"/>
        <xdr:cNvSpPr txBox="1">
          <a:spLocks noChangeArrowheads="1"/>
        </xdr:cNvSpPr>
      </xdr:nvSpPr>
      <xdr:spPr bwMode="auto">
        <a:xfrm>
          <a:off x="2933700" y="3810000"/>
          <a:ext cx="13335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=</a:t>
          </a:r>
        </a:p>
      </xdr:txBody>
    </xdr:sp>
    <xdr:clientData/>
  </xdr:twoCellAnchor>
  <xdr:twoCellAnchor>
    <xdr:from>
      <xdr:col>2</xdr:col>
      <xdr:colOff>533194</xdr:colOff>
      <xdr:row>10</xdr:row>
      <xdr:rowOff>0</xdr:rowOff>
    </xdr:from>
    <xdr:to>
      <xdr:col>3</xdr:col>
      <xdr:colOff>72474</xdr:colOff>
      <xdr:row>10</xdr:row>
      <xdr:rowOff>0</xdr:rowOff>
    </xdr:to>
    <xdr:sp macro="" textlink="">
      <xdr:nvSpPr>
        <xdr:cNvPr id="16" name="Line 27"/>
        <xdr:cNvSpPr>
          <a:spLocks noChangeShapeType="1"/>
        </xdr:cNvSpPr>
      </xdr:nvSpPr>
      <xdr:spPr bwMode="auto">
        <a:xfrm>
          <a:off x="2228644" y="3895725"/>
          <a:ext cx="225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38099</xdr:colOff>
      <xdr:row>11</xdr:row>
      <xdr:rowOff>9525</xdr:rowOff>
    </xdr:from>
    <xdr:to>
      <xdr:col>9</xdr:col>
      <xdr:colOff>326099</xdr:colOff>
      <xdr:row>19</xdr:row>
      <xdr:rowOff>123825</xdr:rowOff>
    </xdr:to>
    <xdr:sp macro="" textlink="">
      <xdr:nvSpPr>
        <xdr:cNvPr id="17" name="Accolade fermante 16"/>
        <xdr:cNvSpPr/>
      </xdr:nvSpPr>
      <xdr:spPr>
        <a:xfrm>
          <a:off x="6657974" y="2000250"/>
          <a:ext cx="288000" cy="145732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171450</xdr:colOff>
      <xdr:row>30</xdr:row>
      <xdr:rowOff>142875</xdr:rowOff>
    </xdr:from>
    <xdr:to>
      <xdr:col>9</xdr:col>
      <xdr:colOff>459450</xdr:colOff>
      <xdr:row>50</xdr:row>
      <xdr:rowOff>19050</xdr:rowOff>
    </xdr:to>
    <xdr:sp macro="" textlink="">
      <xdr:nvSpPr>
        <xdr:cNvPr id="19" name="Accolade fermante 18"/>
        <xdr:cNvSpPr/>
      </xdr:nvSpPr>
      <xdr:spPr>
        <a:xfrm>
          <a:off x="6791325" y="5381625"/>
          <a:ext cx="288000" cy="3209925"/>
        </a:xfrm>
        <a:prstGeom prst="righ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7</xdr:col>
      <xdr:colOff>180975</xdr:colOff>
      <xdr:row>1</xdr:row>
      <xdr:rowOff>57151</xdr:rowOff>
    </xdr:from>
    <xdr:to>
      <xdr:col>8</xdr:col>
      <xdr:colOff>519268</xdr:colOff>
      <xdr:row>3</xdr:row>
      <xdr:rowOff>152401</xdr:rowOff>
    </xdr:to>
    <xdr:pic>
      <xdr:nvPicPr>
        <xdr:cNvPr id="24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342901"/>
          <a:ext cx="102409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54"/>
  <sheetViews>
    <sheetView topLeftCell="A13" workbookViewId="0">
      <selection activeCell="C47" sqref="C47:G47"/>
    </sheetView>
  </sheetViews>
  <sheetFormatPr baseColWidth="10" defaultRowHeight="12.75"/>
  <cols>
    <col min="1" max="1" width="15.1640625" style="68" customWidth="1"/>
    <col min="2" max="2" width="15.1640625" style="68"/>
    <col min="3" max="3" width="14.6640625" style="68" customWidth="1"/>
    <col min="4" max="5" width="15.1640625" style="68"/>
    <col min="6" max="6" width="18.1640625" style="68" customWidth="1"/>
    <col min="7" max="7" width="13.1640625" style="68" customWidth="1"/>
    <col min="8" max="8" width="15.1640625" style="68" customWidth="1"/>
  </cols>
  <sheetData>
    <row r="2" spans="4:7" ht="23.25">
      <c r="D2" s="152" t="s">
        <v>124</v>
      </c>
      <c r="E2" s="153"/>
      <c r="F2" s="69">
        <v>2018</v>
      </c>
      <c r="G2" s="70"/>
    </row>
    <row r="3" spans="4:7">
      <c r="D3" s="71"/>
      <c r="E3" s="71"/>
      <c r="F3" s="70"/>
      <c r="G3" s="70"/>
    </row>
    <row r="4" spans="4:7" ht="21">
      <c r="D4" s="154" t="s">
        <v>125</v>
      </c>
      <c r="E4" s="154"/>
      <c r="F4" s="154"/>
      <c r="G4" s="154"/>
    </row>
    <row r="5" spans="4:7">
      <c r="D5" s="71"/>
      <c r="E5" s="71"/>
      <c r="F5" s="70"/>
      <c r="G5" s="70"/>
    </row>
    <row r="6" spans="4:7">
      <c r="D6" s="71"/>
      <c r="E6" s="71"/>
      <c r="F6" s="70"/>
      <c r="G6" s="70"/>
    </row>
    <row r="7" spans="4:7">
      <c r="D7" s="71"/>
      <c r="E7" s="71"/>
      <c r="F7" s="70"/>
      <c r="G7" s="70"/>
    </row>
    <row r="8" spans="4:7">
      <c r="D8" s="71"/>
      <c r="E8" s="71"/>
      <c r="F8" s="70"/>
      <c r="G8" s="70"/>
    </row>
    <row r="9" spans="4:7">
      <c r="D9" s="71"/>
      <c r="E9" s="71"/>
      <c r="F9" s="70"/>
      <c r="G9" s="70"/>
    </row>
    <row r="43" spans="1:8" ht="18.75">
      <c r="A43" s="152" t="s">
        <v>126</v>
      </c>
      <c r="B43" s="155"/>
      <c r="C43" s="155"/>
      <c r="D43" s="156" t="s">
        <v>123</v>
      </c>
      <c r="E43" s="156"/>
      <c r="F43" s="156"/>
      <c r="G43" s="156"/>
      <c r="H43" s="72"/>
    </row>
    <row r="44" spans="1:8" ht="18.75">
      <c r="A44" s="73"/>
      <c r="B44" s="73"/>
      <c r="C44" s="73"/>
      <c r="D44" s="73"/>
      <c r="E44" s="73"/>
      <c r="F44" s="73"/>
      <c r="G44" s="73"/>
      <c r="H44" s="73"/>
    </row>
    <row r="45" spans="1:8" ht="18.75">
      <c r="A45" s="152" t="s">
        <v>127</v>
      </c>
      <c r="B45" s="152"/>
      <c r="C45" s="152"/>
      <c r="D45" s="157" t="s">
        <v>142</v>
      </c>
      <c r="E45" s="157"/>
      <c r="F45" s="157"/>
      <c r="G45" s="157"/>
      <c r="H45" s="72"/>
    </row>
    <row r="46" spans="1:8" ht="18.75">
      <c r="A46" s="74"/>
      <c r="B46" s="74"/>
      <c r="C46" s="74"/>
      <c r="D46" s="74"/>
      <c r="E46" s="74"/>
      <c r="F46" s="74"/>
      <c r="G46" s="74"/>
      <c r="H46" s="74"/>
    </row>
    <row r="47" spans="1:8" ht="18.75">
      <c r="A47" s="150" t="s">
        <v>128</v>
      </c>
      <c r="B47" s="150"/>
      <c r="C47" s="151" t="s">
        <v>143</v>
      </c>
      <c r="D47" s="151"/>
      <c r="E47" s="151"/>
      <c r="F47" s="151"/>
      <c r="G47" s="151"/>
      <c r="H47" s="75"/>
    </row>
    <row r="49" spans="1:8">
      <c r="H49" s="76"/>
    </row>
    <row r="52" spans="1:8" ht="18.75">
      <c r="A52" s="77"/>
      <c r="H52" s="77"/>
    </row>
    <row r="54" spans="1:8">
      <c r="A54" s="76" t="s">
        <v>129</v>
      </c>
    </row>
  </sheetData>
  <mergeCells count="8">
    <mergeCell ref="A47:B47"/>
    <mergeCell ref="C47:G47"/>
    <mergeCell ref="D2:E2"/>
    <mergeCell ref="D4:G4"/>
    <mergeCell ref="A43:C43"/>
    <mergeCell ref="D43:G43"/>
    <mergeCell ref="A45:C45"/>
    <mergeCell ref="D45:G45"/>
  </mergeCells>
  <pageMargins left="0.31496062992125984" right="0.31496062992125984" top="0.55118110236220474" bottom="0.55118110236220474" header="0.11811023622047245" footer="0.11811023622047245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46"/>
  <sheetViews>
    <sheetView zoomScaleNormal="100" workbookViewId="0">
      <selection activeCell="K2" sqref="K2"/>
    </sheetView>
  </sheetViews>
  <sheetFormatPr baseColWidth="10" defaultRowHeight="12.75"/>
  <cols>
    <col min="1" max="1" width="24" customWidth="1"/>
    <col min="2" max="2" width="37.5" customWidth="1"/>
    <col min="3" max="6" width="5.33203125" customWidth="1"/>
    <col min="7" max="8" width="12.83203125" customWidth="1"/>
    <col min="9" max="9" width="0.33203125" customWidth="1"/>
  </cols>
  <sheetData>
    <row r="1" spans="1:10" ht="93" customHeight="1" thickBot="1">
      <c r="A1" s="5" t="s">
        <v>0</v>
      </c>
      <c r="B1" s="275" t="s">
        <v>65</v>
      </c>
      <c r="C1" s="275"/>
      <c r="D1" s="275"/>
      <c r="E1" s="275"/>
      <c r="F1" s="275"/>
      <c r="G1" s="275"/>
      <c r="H1" s="275"/>
    </row>
    <row r="2" spans="1:10" ht="33.75" customHeight="1" thickBot="1">
      <c r="A2" s="276" t="s">
        <v>198</v>
      </c>
      <c r="B2" s="277"/>
      <c r="C2" s="277"/>
      <c r="D2" s="278"/>
      <c r="E2" s="197" t="s">
        <v>130</v>
      </c>
      <c r="F2" s="279"/>
      <c r="G2" s="279"/>
      <c r="H2" s="79">
        <f>Entête!F2</f>
        <v>2018</v>
      </c>
    </row>
    <row r="3" spans="1:10" ht="36" customHeight="1" thickBot="1">
      <c r="A3" s="25" t="s">
        <v>1</v>
      </c>
      <c r="B3" s="284" t="str">
        <f>Entête!D43</f>
        <v>Elève N°1</v>
      </c>
      <c r="C3" s="284"/>
      <c r="D3" s="284"/>
      <c r="E3" s="285"/>
      <c r="F3" s="285"/>
      <c r="G3" s="285"/>
      <c r="H3" s="281"/>
    </row>
    <row r="4" spans="1:10" ht="42.75" customHeight="1" thickTop="1" thickBot="1">
      <c r="A4" s="206" t="s">
        <v>2</v>
      </c>
      <c r="B4" s="282"/>
      <c r="C4" s="282"/>
      <c r="D4" s="282"/>
      <c r="E4" s="282"/>
      <c r="F4" s="286" t="s">
        <v>66</v>
      </c>
      <c r="G4" s="287"/>
      <c r="H4" s="143" t="str">
        <f>Calculs!E50</f>
        <v/>
      </c>
    </row>
    <row r="5" spans="1:10" ht="28.5" customHeight="1" thickTop="1">
      <c r="A5" s="21" t="s">
        <v>4</v>
      </c>
      <c r="B5" s="266" t="s">
        <v>5</v>
      </c>
      <c r="C5" s="267"/>
      <c r="D5" s="288" t="s">
        <v>10</v>
      </c>
      <c r="E5" s="289"/>
      <c r="F5" s="289"/>
      <c r="G5" s="289"/>
      <c r="H5" s="290"/>
    </row>
    <row r="6" spans="1:10" ht="45" customHeight="1">
      <c r="A6" s="125"/>
      <c r="B6" s="212"/>
      <c r="C6" s="212"/>
      <c r="D6" s="212"/>
      <c r="E6" s="212"/>
      <c r="F6" s="212"/>
      <c r="G6" s="212"/>
      <c r="H6" s="212"/>
    </row>
    <row r="7" spans="1:10" ht="19.5">
      <c r="A7" s="225" t="s">
        <v>31</v>
      </c>
      <c r="B7" s="226"/>
      <c r="C7" s="226"/>
      <c r="D7" s="226"/>
      <c r="E7" s="226"/>
      <c r="F7" s="227"/>
      <c r="G7" s="120" t="s">
        <v>53</v>
      </c>
      <c r="H7" s="121" t="s">
        <v>32</v>
      </c>
    </row>
    <row r="8" spans="1:10" ht="24" customHeight="1">
      <c r="A8" s="252"/>
      <c r="B8" s="253"/>
      <c r="C8" s="253"/>
      <c r="D8" s="253"/>
      <c r="E8" s="253"/>
      <c r="F8" s="254"/>
      <c r="G8" s="23" t="s">
        <v>33</v>
      </c>
      <c r="H8" s="23" t="s">
        <v>34</v>
      </c>
    </row>
    <row r="9" spans="1:10" ht="25.5">
      <c r="A9" s="26" t="s">
        <v>35</v>
      </c>
      <c r="B9" s="26" t="s">
        <v>36</v>
      </c>
      <c r="C9" s="1" t="s">
        <v>13</v>
      </c>
      <c r="D9" s="1" t="s">
        <v>12</v>
      </c>
      <c r="E9" s="1" t="s">
        <v>11</v>
      </c>
      <c r="F9" s="1" t="s">
        <v>14</v>
      </c>
      <c r="G9" s="268" t="s">
        <v>37</v>
      </c>
      <c r="H9" s="269"/>
      <c r="J9" s="7"/>
    </row>
    <row r="10" spans="1:10" ht="43.5" customHeight="1">
      <c r="A10" s="2" t="s">
        <v>38</v>
      </c>
      <c r="B10" s="257" t="s">
        <v>39</v>
      </c>
      <c r="C10" s="119"/>
      <c r="D10" s="119"/>
      <c r="E10" s="119"/>
      <c r="F10" s="119"/>
      <c r="G10" s="260"/>
      <c r="H10" s="261"/>
      <c r="I10" s="54" t="str">
        <f>IF(COUNTA(C10:F10)&gt;1,"ERREUR Nombre de croix sur la même ligne","")</f>
        <v/>
      </c>
    </row>
    <row r="11" spans="1:10" ht="53.25" customHeight="1">
      <c r="A11" s="2" t="s">
        <v>40</v>
      </c>
      <c r="B11" s="258"/>
      <c r="C11" s="119"/>
      <c r="D11" s="119"/>
      <c r="E11" s="119"/>
      <c r="F11" s="119"/>
      <c r="G11" s="262"/>
      <c r="H11" s="263"/>
      <c r="I11" s="54" t="str">
        <f t="shared" ref="I11:I13" si="0">IF(COUNTA(C11:F11)&gt;1,"ERREUR Nombre de croix sur la même ligne","")</f>
        <v/>
      </c>
    </row>
    <row r="12" spans="1:10" ht="48.75" customHeight="1">
      <c r="A12" s="2" t="s">
        <v>41</v>
      </c>
      <c r="B12" s="258"/>
      <c r="C12" s="119"/>
      <c r="D12" s="119"/>
      <c r="E12" s="119"/>
      <c r="F12" s="119"/>
      <c r="G12" s="262"/>
      <c r="H12" s="263"/>
      <c r="I12" s="54" t="str">
        <f t="shared" si="0"/>
        <v/>
      </c>
    </row>
    <row r="13" spans="1:10" ht="127.5" customHeight="1">
      <c r="A13" s="2" t="s">
        <v>42</v>
      </c>
      <c r="B13" s="259"/>
      <c r="C13" s="119"/>
      <c r="D13" s="107"/>
      <c r="E13" s="107"/>
      <c r="F13" s="119"/>
      <c r="G13" s="264"/>
      <c r="H13" s="265"/>
      <c r="I13" s="54" t="str">
        <f t="shared" si="0"/>
        <v/>
      </c>
    </row>
    <row r="14" spans="1:10" ht="12.75" customHeight="1">
      <c r="A14" s="10"/>
      <c r="B14" s="8"/>
      <c r="C14" s="8"/>
      <c r="D14" s="8"/>
      <c r="E14" s="8"/>
      <c r="F14" s="8"/>
      <c r="G14" s="8"/>
      <c r="H14" s="8"/>
    </row>
    <row r="15" spans="1:10" ht="12.75" customHeight="1">
      <c r="A15" s="15"/>
      <c r="B15" s="230" t="s">
        <v>19</v>
      </c>
      <c r="C15" s="230"/>
      <c r="D15" s="230"/>
      <c r="E15" s="230"/>
      <c r="F15" s="230"/>
      <c r="G15" s="230"/>
      <c r="H15" s="8"/>
    </row>
    <row r="16" spans="1:10" ht="12.75" customHeight="1">
      <c r="A16" s="15"/>
      <c r="B16" s="12" t="s">
        <v>15</v>
      </c>
      <c r="C16" s="229" t="s">
        <v>17</v>
      </c>
      <c r="D16" s="229"/>
      <c r="E16" s="229"/>
      <c r="F16" s="229"/>
      <c r="G16" s="229"/>
      <c r="H16" s="8"/>
    </row>
    <row r="17" spans="1:9" ht="12.75" customHeight="1">
      <c r="A17" s="15"/>
      <c r="B17" s="12" t="s">
        <v>16</v>
      </c>
      <c r="C17" s="229" t="s">
        <v>18</v>
      </c>
      <c r="D17" s="229"/>
      <c r="E17" s="229"/>
      <c r="F17" s="229"/>
      <c r="G17" s="229"/>
      <c r="H17" s="8"/>
    </row>
    <row r="18" spans="1:9" ht="74.25" customHeight="1">
      <c r="A18" s="11"/>
      <c r="B18" s="8"/>
      <c r="C18" s="9"/>
      <c r="D18" s="9"/>
      <c r="E18" s="9"/>
      <c r="F18" s="9"/>
      <c r="G18" s="8"/>
      <c r="H18" s="8"/>
    </row>
    <row r="19" spans="1:9" ht="19.5">
      <c r="A19" s="249" t="s">
        <v>43</v>
      </c>
      <c r="B19" s="250"/>
      <c r="C19" s="250"/>
      <c r="D19" s="250"/>
      <c r="E19" s="250"/>
      <c r="F19" s="251"/>
      <c r="G19" s="122" t="s">
        <v>32</v>
      </c>
      <c r="H19" s="123" t="s">
        <v>32</v>
      </c>
    </row>
    <row r="20" spans="1:9" ht="25.5" customHeight="1">
      <c r="A20" s="252"/>
      <c r="B20" s="253"/>
      <c r="C20" s="253"/>
      <c r="D20" s="253"/>
      <c r="E20" s="253"/>
      <c r="F20" s="254"/>
      <c r="G20" s="23" t="s">
        <v>33</v>
      </c>
      <c r="H20" s="23" t="s">
        <v>34</v>
      </c>
    </row>
    <row r="21" spans="1:9" ht="33" customHeight="1">
      <c r="A21" s="26" t="s">
        <v>35</v>
      </c>
      <c r="B21" s="26" t="s">
        <v>36</v>
      </c>
      <c r="C21" s="1" t="s">
        <v>13</v>
      </c>
      <c r="D21" s="1" t="s">
        <v>12</v>
      </c>
      <c r="E21" s="1" t="s">
        <v>11</v>
      </c>
      <c r="F21" s="1" t="s">
        <v>14</v>
      </c>
      <c r="G21" s="268" t="s">
        <v>37</v>
      </c>
      <c r="H21" s="269"/>
    </row>
    <row r="22" spans="1:9" ht="36.75" customHeight="1">
      <c r="A22" s="2" t="s">
        <v>44</v>
      </c>
      <c r="B22" s="257" t="s">
        <v>45</v>
      </c>
      <c r="C22" s="119"/>
      <c r="D22" s="107"/>
      <c r="E22" s="107"/>
      <c r="F22" s="119"/>
      <c r="G22" s="260"/>
      <c r="H22" s="261"/>
      <c r="I22" s="54" t="str">
        <f>IF(COUNTA(C22:F22)&gt;1,"ERREUR Nombre de croix sur la même ligne","")</f>
        <v/>
      </c>
    </row>
    <row r="23" spans="1:9" ht="39" customHeight="1">
      <c r="A23" s="2" t="s">
        <v>46</v>
      </c>
      <c r="B23" s="258"/>
      <c r="C23" s="119"/>
      <c r="D23" s="119"/>
      <c r="E23" s="119"/>
      <c r="F23" s="119"/>
      <c r="G23" s="262"/>
      <c r="H23" s="263"/>
      <c r="I23" s="54" t="str">
        <f t="shared" ref="I23:I29" si="1">IF(COUNTA(C23:F23)&gt;1,"ERREUR Nombre de croix sur la même ligne","")</f>
        <v/>
      </c>
    </row>
    <row r="24" spans="1:9" ht="40.5" customHeight="1">
      <c r="A24" s="2" t="s">
        <v>47</v>
      </c>
      <c r="B24" s="258"/>
      <c r="C24" s="119"/>
      <c r="D24" s="107"/>
      <c r="E24" s="119"/>
      <c r="F24" s="119"/>
      <c r="G24" s="262"/>
      <c r="H24" s="263"/>
      <c r="I24" s="54" t="str">
        <f t="shared" si="1"/>
        <v/>
      </c>
    </row>
    <row r="25" spans="1:9" ht="36.75" customHeight="1">
      <c r="A25" s="2" t="s">
        <v>48</v>
      </c>
      <c r="B25" s="258"/>
      <c r="C25" s="119"/>
      <c r="D25" s="107"/>
      <c r="E25" s="107"/>
      <c r="F25" s="119"/>
      <c r="G25" s="262"/>
      <c r="H25" s="263"/>
      <c r="I25" s="54" t="str">
        <f t="shared" si="1"/>
        <v/>
      </c>
    </row>
    <row r="26" spans="1:9" ht="41.25" customHeight="1">
      <c r="A26" s="2" t="s">
        <v>49</v>
      </c>
      <c r="B26" s="258"/>
      <c r="C26" s="119"/>
      <c r="D26" s="107"/>
      <c r="E26" s="107"/>
      <c r="F26" s="119"/>
      <c r="G26" s="262"/>
      <c r="H26" s="263"/>
      <c r="I26" s="54" t="str">
        <f t="shared" si="1"/>
        <v/>
      </c>
    </row>
    <row r="27" spans="1:9" ht="36" customHeight="1">
      <c r="A27" s="2" t="s">
        <v>50</v>
      </c>
      <c r="B27" s="258"/>
      <c r="C27" s="119"/>
      <c r="D27" s="107"/>
      <c r="E27" s="107"/>
      <c r="F27" s="119"/>
      <c r="G27" s="262"/>
      <c r="H27" s="263"/>
      <c r="I27" s="54" t="str">
        <f t="shared" si="1"/>
        <v/>
      </c>
    </row>
    <row r="28" spans="1:9" ht="31.5" customHeight="1">
      <c r="A28" s="2" t="s">
        <v>51</v>
      </c>
      <c r="B28" s="258"/>
      <c r="C28" s="119"/>
      <c r="D28" s="107"/>
      <c r="E28" s="107"/>
      <c r="F28" s="119"/>
      <c r="G28" s="262"/>
      <c r="H28" s="263"/>
      <c r="I28" s="54" t="str">
        <f t="shared" si="1"/>
        <v/>
      </c>
    </row>
    <row r="29" spans="1:9" ht="74.25" customHeight="1">
      <c r="A29" s="3" t="s">
        <v>52</v>
      </c>
      <c r="B29" s="259"/>
      <c r="C29" s="119"/>
      <c r="D29" s="107"/>
      <c r="E29" s="107"/>
      <c r="F29" s="119"/>
      <c r="G29" s="264"/>
      <c r="H29" s="265"/>
      <c r="I29" s="54" t="str">
        <f t="shared" si="1"/>
        <v/>
      </c>
    </row>
    <row r="30" spans="1:9" ht="19.5" customHeight="1">
      <c r="A30" s="249" t="s">
        <v>54</v>
      </c>
      <c r="B30" s="250"/>
      <c r="C30" s="250"/>
      <c r="D30" s="250"/>
      <c r="E30" s="250"/>
      <c r="F30" s="251"/>
      <c r="G30" s="123" t="s">
        <v>32</v>
      </c>
      <c r="H30" s="123" t="s">
        <v>32</v>
      </c>
    </row>
    <row r="31" spans="1:9" ht="31.5" customHeight="1">
      <c r="A31" s="252"/>
      <c r="B31" s="253"/>
      <c r="C31" s="253"/>
      <c r="D31" s="253"/>
      <c r="E31" s="253"/>
      <c r="F31" s="254"/>
      <c r="G31" s="23" t="s">
        <v>33</v>
      </c>
      <c r="H31" s="23" t="s">
        <v>34</v>
      </c>
    </row>
    <row r="32" spans="1:9" ht="25.5" customHeight="1">
      <c r="A32" s="26" t="s">
        <v>35</v>
      </c>
      <c r="B32" s="26" t="s">
        <v>36</v>
      </c>
      <c r="C32" s="1" t="s">
        <v>13</v>
      </c>
      <c r="D32" s="1" t="s">
        <v>12</v>
      </c>
      <c r="E32" s="1" t="s">
        <v>11</v>
      </c>
      <c r="F32" s="1" t="s">
        <v>14</v>
      </c>
      <c r="G32" s="268" t="s">
        <v>37</v>
      </c>
      <c r="H32" s="269"/>
    </row>
    <row r="33" spans="1:9" ht="61.5" customHeight="1">
      <c r="A33" s="3" t="s">
        <v>62</v>
      </c>
      <c r="B33" s="257" t="s">
        <v>55</v>
      </c>
      <c r="C33" s="119"/>
      <c r="D33" s="119"/>
      <c r="E33" s="107"/>
      <c r="F33" s="119"/>
      <c r="G33" s="260"/>
      <c r="H33" s="261"/>
      <c r="I33" s="54" t="str">
        <f>IF(COUNTA(C33:F33)&gt;1,"ERREUR Nombre de croix sur la même ligne","")</f>
        <v/>
      </c>
    </row>
    <row r="34" spans="1:9" ht="58.5" customHeight="1">
      <c r="A34" s="4" t="s">
        <v>56</v>
      </c>
      <c r="B34" s="258"/>
      <c r="C34" s="119"/>
      <c r="D34" s="119"/>
      <c r="E34" s="119"/>
      <c r="F34" s="119"/>
      <c r="G34" s="262"/>
      <c r="H34" s="263"/>
      <c r="I34" s="54" t="str">
        <f t="shared" ref="I34:I36" si="2">IF(COUNTA(C34:F34)&gt;1,"ERREUR Nombre de croix sur la même ligne","")</f>
        <v/>
      </c>
    </row>
    <row r="35" spans="1:9" ht="60.75" customHeight="1">
      <c r="A35" s="4" t="s">
        <v>57</v>
      </c>
      <c r="B35" s="258"/>
      <c r="C35" s="119"/>
      <c r="D35" s="107"/>
      <c r="E35" s="107"/>
      <c r="F35" s="119"/>
      <c r="G35" s="262"/>
      <c r="H35" s="263"/>
      <c r="I35" s="54" t="str">
        <f t="shared" si="2"/>
        <v/>
      </c>
    </row>
    <row r="36" spans="1:9" ht="77.25" customHeight="1">
      <c r="A36" s="4" t="s">
        <v>63</v>
      </c>
      <c r="B36" s="259"/>
      <c r="C36" s="119"/>
      <c r="D36" s="107"/>
      <c r="E36" s="107"/>
      <c r="F36" s="119"/>
      <c r="G36" s="264"/>
      <c r="H36" s="265"/>
      <c r="I36" s="54" t="str">
        <f t="shared" si="2"/>
        <v/>
      </c>
    </row>
    <row r="37" spans="1:9" ht="20.25" customHeight="1">
      <c r="A37" s="249" t="s">
        <v>58</v>
      </c>
      <c r="B37" s="250"/>
      <c r="C37" s="250"/>
      <c r="D37" s="250"/>
      <c r="E37" s="250"/>
      <c r="F37" s="251"/>
      <c r="G37" s="123" t="s">
        <v>32</v>
      </c>
      <c r="H37" s="123" t="s">
        <v>32</v>
      </c>
    </row>
    <row r="38" spans="1:9" ht="25.5" customHeight="1">
      <c r="A38" s="252"/>
      <c r="B38" s="253"/>
      <c r="C38" s="253"/>
      <c r="D38" s="253"/>
      <c r="E38" s="253"/>
      <c r="F38" s="254"/>
      <c r="G38" s="23" t="s">
        <v>33</v>
      </c>
      <c r="H38" s="23" t="s">
        <v>34</v>
      </c>
    </row>
    <row r="39" spans="1:9" ht="26.25" customHeight="1">
      <c r="A39" s="26" t="s">
        <v>35</v>
      </c>
      <c r="B39" s="26" t="s">
        <v>36</v>
      </c>
      <c r="C39" s="1" t="s">
        <v>13</v>
      </c>
      <c r="D39" s="1" t="s">
        <v>12</v>
      </c>
      <c r="E39" s="1" t="s">
        <v>11</v>
      </c>
      <c r="F39" s="1" t="s">
        <v>14</v>
      </c>
      <c r="G39" s="268" t="s">
        <v>37</v>
      </c>
      <c r="H39" s="269"/>
    </row>
    <row r="40" spans="1:9" ht="86.25" customHeight="1">
      <c r="A40" s="6" t="s">
        <v>64</v>
      </c>
      <c r="B40" s="257" t="s">
        <v>59</v>
      </c>
      <c r="C40" s="119"/>
      <c r="D40" s="119"/>
      <c r="E40" s="119"/>
      <c r="F40" s="119"/>
      <c r="G40" s="260"/>
      <c r="H40" s="261"/>
      <c r="I40" s="54" t="str">
        <f t="shared" ref="I40:I42" si="3">IF(COUNTA(C40:F40)&gt;1,"ERREUR Nombre de croix sur la même ligne","")</f>
        <v/>
      </c>
    </row>
    <row r="41" spans="1:9" ht="95.25" customHeight="1">
      <c r="A41" s="2" t="s">
        <v>60</v>
      </c>
      <c r="B41" s="258"/>
      <c r="C41" s="119"/>
      <c r="D41" s="107"/>
      <c r="E41" s="107"/>
      <c r="F41" s="119"/>
      <c r="G41" s="262"/>
      <c r="H41" s="263"/>
      <c r="I41" s="54" t="str">
        <f t="shared" si="3"/>
        <v/>
      </c>
    </row>
    <row r="42" spans="1:9" ht="134.25" customHeight="1">
      <c r="A42" s="2" t="s">
        <v>61</v>
      </c>
      <c r="B42" s="259"/>
      <c r="C42" s="119"/>
      <c r="D42" s="107"/>
      <c r="E42" s="107"/>
      <c r="F42" s="119"/>
      <c r="G42" s="264"/>
      <c r="H42" s="265"/>
      <c r="I42" s="54" t="str">
        <f t="shared" si="3"/>
        <v/>
      </c>
    </row>
    <row r="44" spans="1:9">
      <c r="B44" s="230" t="s">
        <v>19</v>
      </c>
      <c r="C44" s="230"/>
      <c r="D44" s="230"/>
      <c r="E44" s="230"/>
      <c r="F44" s="230"/>
      <c r="G44" s="230"/>
    </row>
    <row r="45" spans="1:9">
      <c r="B45" s="12" t="s">
        <v>15</v>
      </c>
      <c r="C45" s="229" t="s">
        <v>17</v>
      </c>
      <c r="D45" s="229"/>
      <c r="E45" s="229"/>
      <c r="F45" s="229"/>
      <c r="G45" s="229"/>
    </row>
    <row r="46" spans="1:9">
      <c r="B46" s="12" t="s">
        <v>16</v>
      </c>
      <c r="C46" s="229" t="s">
        <v>18</v>
      </c>
      <c r="D46" s="229"/>
      <c r="E46" s="229"/>
      <c r="F46" s="229"/>
      <c r="G46" s="229"/>
    </row>
  </sheetData>
  <sheetProtection sheet="1" objects="1" scenarios="1"/>
  <mergeCells count="32">
    <mergeCell ref="B3:H3"/>
    <mergeCell ref="B1:H1"/>
    <mergeCell ref="A2:D2"/>
    <mergeCell ref="A37:F38"/>
    <mergeCell ref="G39:H39"/>
    <mergeCell ref="B22:B29"/>
    <mergeCell ref="G22:H29"/>
    <mergeCell ref="A30:F31"/>
    <mergeCell ref="G32:H32"/>
    <mergeCell ref="B33:B36"/>
    <mergeCell ref="G33:H36"/>
    <mergeCell ref="A7:F8"/>
    <mergeCell ref="G9:H9"/>
    <mergeCell ref="B10:B13"/>
    <mergeCell ref="G10:H13"/>
    <mergeCell ref="A19:F20"/>
    <mergeCell ref="E2:G2"/>
    <mergeCell ref="B6:C6"/>
    <mergeCell ref="D6:H6"/>
    <mergeCell ref="C45:G45"/>
    <mergeCell ref="C46:G46"/>
    <mergeCell ref="B44:G44"/>
    <mergeCell ref="B15:G15"/>
    <mergeCell ref="C16:G16"/>
    <mergeCell ref="B40:B42"/>
    <mergeCell ref="G40:H42"/>
    <mergeCell ref="G21:H21"/>
    <mergeCell ref="C17:G17"/>
    <mergeCell ref="A4:E4"/>
    <mergeCell ref="F4:G4"/>
    <mergeCell ref="B5:C5"/>
    <mergeCell ref="D5:H5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J19"/>
  <sheetViews>
    <sheetView workbookViewId="0">
      <selection activeCell="K6" sqref="K6"/>
    </sheetView>
  </sheetViews>
  <sheetFormatPr baseColWidth="10" defaultRowHeight="12.75"/>
  <cols>
    <col min="1" max="1" width="24" customWidth="1"/>
    <col min="2" max="2" width="30.5" customWidth="1"/>
    <col min="3" max="3" width="7.6640625" customWidth="1"/>
    <col min="4" max="4" width="9.83203125" customWidth="1"/>
    <col min="5" max="5" width="7.83203125" customWidth="1"/>
    <col min="6" max="6" width="8.1640625" customWidth="1"/>
    <col min="7" max="7" width="9.83203125" customWidth="1"/>
    <col min="8" max="8" width="10.5" customWidth="1"/>
  </cols>
  <sheetData>
    <row r="1" spans="1:10" ht="81.75" customHeight="1" thickBot="1">
      <c r="A1" s="55" t="s">
        <v>0</v>
      </c>
      <c r="B1" s="275" t="s">
        <v>112</v>
      </c>
      <c r="C1" s="275"/>
      <c r="D1" s="275"/>
      <c r="E1" s="275"/>
      <c r="F1" s="275"/>
      <c r="G1" s="275"/>
      <c r="H1" s="275"/>
    </row>
    <row r="2" spans="1:10" ht="33.75" customHeight="1" thickBot="1">
      <c r="A2" s="276" t="s">
        <v>199</v>
      </c>
      <c r="B2" s="277"/>
      <c r="C2" s="277"/>
      <c r="D2" s="278"/>
      <c r="E2" s="197" t="s">
        <v>130</v>
      </c>
      <c r="F2" s="279"/>
      <c r="G2" s="279"/>
      <c r="H2" s="79">
        <f>Entête!F2</f>
        <v>2018</v>
      </c>
    </row>
    <row r="3" spans="1:10" ht="36" customHeight="1">
      <c r="A3" s="59" t="s">
        <v>1</v>
      </c>
      <c r="B3" s="280" t="str">
        <f>Entête!D43</f>
        <v>Elève N°1</v>
      </c>
      <c r="C3" s="280"/>
      <c r="D3" s="280"/>
      <c r="E3" s="281"/>
      <c r="F3" s="281"/>
      <c r="G3" s="281"/>
      <c r="H3" s="281"/>
    </row>
    <row r="4" spans="1:10" ht="42.75" customHeight="1">
      <c r="A4" s="206" t="s">
        <v>111</v>
      </c>
      <c r="B4" s="282"/>
      <c r="C4" s="282"/>
      <c r="D4" s="282"/>
      <c r="E4" s="282"/>
      <c r="F4" s="282"/>
      <c r="G4" s="282"/>
      <c r="H4" s="282"/>
    </row>
    <row r="5" spans="1:10" ht="7.5" customHeight="1" thickBot="1"/>
    <row r="6" spans="1:10" ht="55.5" customHeight="1" thickBot="1">
      <c r="A6" s="352" t="s">
        <v>113</v>
      </c>
      <c r="B6" s="352"/>
      <c r="D6" s="62" t="str">
        <f>'S1 Certif'!H4</f>
        <v/>
      </c>
      <c r="E6" s="60" t="s">
        <v>118</v>
      </c>
      <c r="G6" s="63" t="str">
        <f>IF(ISERROR(D6/2*3),"",(D6/2*3))</f>
        <v/>
      </c>
      <c r="H6" s="60" t="s">
        <v>119</v>
      </c>
    </row>
    <row r="7" spans="1:10" ht="38.25" customHeight="1" thickBot="1">
      <c r="A7" s="270" t="s">
        <v>114</v>
      </c>
      <c r="B7" s="270"/>
    </row>
    <row r="8" spans="1:10" ht="55.5" customHeight="1" thickBot="1">
      <c r="A8" s="351" t="s">
        <v>116</v>
      </c>
      <c r="B8" s="352"/>
      <c r="D8" s="62" t="str">
        <f>'S2 Certif'!H4</f>
        <v/>
      </c>
      <c r="E8" s="60" t="s">
        <v>118</v>
      </c>
      <c r="G8" s="63" t="str">
        <f>IF(ISERROR(D8*3),"",(D8*3))</f>
        <v/>
      </c>
      <c r="H8" s="60" t="s">
        <v>120</v>
      </c>
    </row>
    <row r="9" spans="1:10" ht="32.25" customHeight="1" thickBot="1">
      <c r="A9" s="270" t="s">
        <v>115</v>
      </c>
      <c r="B9" s="270"/>
    </row>
    <row r="10" spans="1:10" ht="55.5" customHeight="1" thickBot="1">
      <c r="A10" s="351" t="s">
        <v>193</v>
      </c>
      <c r="B10" s="352"/>
      <c r="D10" s="62" t="str">
        <f>'S3 Certif'!H4</f>
        <v/>
      </c>
      <c r="E10" s="60" t="s">
        <v>118</v>
      </c>
      <c r="G10" s="63" t="str">
        <f>IF(ISERROR(D10/2*3),"",(D10/2*3))</f>
        <v/>
      </c>
      <c r="H10" s="60" t="s">
        <v>119</v>
      </c>
    </row>
    <row r="11" spans="1:10" ht="27.75" customHeight="1" thickBot="1">
      <c r="A11" s="270" t="s">
        <v>117</v>
      </c>
      <c r="B11" s="270"/>
    </row>
    <row r="12" spans="1:10" ht="53.25" customHeight="1" thickBot="1">
      <c r="A12" s="135"/>
      <c r="B12" s="135"/>
      <c r="F12" s="139" t="s">
        <v>188</v>
      </c>
      <c r="G12" s="144"/>
      <c r="H12" s="60" t="s">
        <v>118</v>
      </c>
      <c r="J12" s="139"/>
    </row>
    <row r="13" spans="1:10" ht="11.25" customHeight="1" thickBot="1">
      <c r="A13" s="135"/>
      <c r="B13" s="135"/>
      <c r="J13" s="139"/>
    </row>
    <row r="14" spans="1:10" ht="55.5" customHeight="1" thickBot="1">
      <c r="G14" s="63" t="str">
        <f>IF(ISERROR(G6+G8+G10+G12),"",(G6+G8+G10+G12))</f>
        <v/>
      </c>
      <c r="H14" s="60" t="s">
        <v>189</v>
      </c>
    </row>
    <row r="15" spans="1:10" ht="13.5" thickBot="1"/>
    <row r="16" spans="1:10" ht="54.75" customHeight="1" thickBot="1">
      <c r="E16" s="273" t="s">
        <v>121</v>
      </c>
      <c r="F16" s="274"/>
      <c r="G16" s="146" t="str">
        <f>IF(ISERROR(ROUNDUP((G14/7)*2,0)/2),"",(ROUNDUP((G14/7)*2,0)/2))</f>
        <v/>
      </c>
      <c r="H16" s="61" t="s">
        <v>118</v>
      </c>
    </row>
    <row r="17" spans="3:4">
      <c r="C17" s="64" t="s">
        <v>122</v>
      </c>
    </row>
    <row r="19" spans="3:4" ht="32.25" customHeight="1">
      <c r="D19" s="140"/>
    </row>
  </sheetData>
  <sheetProtection sheet="1" objects="1" scenarios="1"/>
  <mergeCells count="12">
    <mergeCell ref="A10:B10"/>
    <mergeCell ref="A11:B11"/>
    <mergeCell ref="E16:F16"/>
    <mergeCell ref="B1:H1"/>
    <mergeCell ref="A2:D2"/>
    <mergeCell ref="B3:H3"/>
    <mergeCell ref="A4:H4"/>
    <mergeCell ref="A6:B6"/>
    <mergeCell ref="A7:B7"/>
    <mergeCell ref="A8:B8"/>
    <mergeCell ref="A9:B9"/>
    <mergeCell ref="E2:G2"/>
  </mergeCells>
  <pageMargins left="0.31496062992125984" right="0.31496062992125984" top="0.55118110236220474" bottom="0.55118110236220474" header="0.11811023622047245" footer="0.11811023622047245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O51"/>
  <sheetViews>
    <sheetView tabSelected="1" zoomScaleNormal="100" workbookViewId="0">
      <selection activeCell="O25" sqref="O25"/>
    </sheetView>
  </sheetViews>
  <sheetFormatPr baseColWidth="10" defaultRowHeight="12.75"/>
  <cols>
    <col min="1" max="1" width="17.6640625" bestFit="1" customWidth="1"/>
    <col min="9" max="9" width="14.1640625" bestFit="1" customWidth="1"/>
    <col min="11" max="11" width="13" customWidth="1"/>
    <col min="12" max="12" width="5.6640625" customWidth="1"/>
    <col min="13" max="13" width="12.6640625" customWidth="1"/>
  </cols>
  <sheetData>
    <row r="1" spans="1:15" ht="22.5" customHeight="1">
      <c r="A1" s="370" t="s">
        <v>192</v>
      </c>
      <c r="B1" s="370"/>
      <c r="C1" s="370"/>
      <c r="D1" s="370"/>
      <c r="E1" s="370"/>
      <c r="F1" s="370"/>
      <c r="I1" s="355" t="str">
        <f>Entête!C47</f>
        <v>LPR du Haut Forez  -  42600 VERRIERES EN FOREZ</v>
      </c>
      <c r="J1" s="355"/>
      <c r="K1" s="355"/>
      <c r="L1" s="355"/>
      <c r="M1" s="355"/>
      <c r="N1" s="148" t="s">
        <v>130</v>
      </c>
      <c r="O1" s="149">
        <f>Entête!F2</f>
        <v>2018</v>
      </c>
    </row>
    <row r="2" spans="1:15" ht="16.5" thickBot="1">
      <c r="K2" s="147"/>
      <c r="L2" s="147"/>
      <c r="M2" s="147"/>
      <c r="N2" s="355" t="s">
        <v>200</v>
      </c>
      <c r="O2" s="355"/>
    </row>
    <row r="3" spans="1:15" ht="13.5" thickBot="1">
      <c r="C3" s="358" t="s">
        <v>179</v>
      </c>
      <c r="D3" s="359"/>
    </row>
    <row r="4" spans="1:15">
      <c r="A4" s="27"/>
      <c r="B4" s="28" t="s">
        <v>70</v>
      </c>
      <c r="C4" s="66"/>
      <c r="D4" s="66"/>
      <c r="E4" s="30"/>
      <c r="F4" s="31" t="s">
        <v>71</v>
      </c>
      <c r="K4" s="355" t="str">
        <f>Entête!D43</f>
        <v>Elève N°1</v>
      </c>
      <c r="L4" s="355"/>
      <c r="M4" s="355"/>
      <c r="N4" s="355"/>
    </row>
    <row r="5" spans="1:15" ht="13.5" thickBot="1">
      <c r="A5" s="32"/>
      <c r="B5" s="33" t="s">
        <v>72</v>
      </c>
      <c r="C5" s="34" t="s">
        <v>73</v>
      </c>
      <c r="D5" s="34" t="s">
        <v>74</v>
      </c>
      <c r="E5" s="34" t="s">
        <v>75</v>
      </c>
      <c r="F5" s="35"/>
      <c r="K5" s="355"/>
      <c r="L5" s="355"/>
      <c r="M5" s="355"/>
      <c r="N5" s="355"/>
    </row>
    <row r="6" spans="1:15">
      <c r="A6" s="36" t="s">
        <v>76</v>
      </c>
      <c r="B6" s="37" t="s">
        <v>77</v>
      </c>
      <c r="C6" s="37" t="s">
        <v>78</v>
      </c>
      <c r="D6" s="37" t="s">
        <v>79</v>
      </c>
      <c r="E6" s="37" t="s">
        <v>80</v>
      </c>
      <c r="F6" s="38" t="s">
        <v>81</v>
      </c>
    </row>
    <row r="7" spans="1:15" ht="13.5" thickBot="1">
      <c r="A7" s="36" t="s">
        <v>82</v>
      </c>
      <c r="B7" s="39">
        <f>COUNTIF('EP1 écrit'!G17:'EP1 écrit'!G32,"X")</f>
        <v>0</v>
      </c>
      <c r="C7" s="39">
        <f>COUNTIF('EP1 écrit'!H17:'EP1 écrit'!H32,"X")</f>
        <v>0</v>
      </c>
      <c r="D7" s="39">
        <f>COUNTIF('EP1 écrit'!I17:'EP1 écrit'!I32,"X")</f>
        <v>0</v>
      </c>
      <c r="E7" s="39">
        <f>COUNTIF('EP1 écrit'!J17:'EP1 écrit'!J32,"X")</f>
        <v>0</v>
      </c>
      <c r="F7" s="40">
        <f>SUM(B7:E7)</f>
        <v>0</v>
      </c>
    </row>
    <row r="8" spans="1:15" ht="13.5" thickBot="1">
      <c r="A8" s="41"/>
      <c r="B8" s="37" t="s">
        <v>83</v>
      </c>
      <c r="C8" s="37" t="s">
        <v>84</v>
      </c>
      <c r="D8" s="37" t="s">
        <v>85</v>
      </c>
      <c r="E8" s="37" t="s">
        <v>86</v>
      </c>
      <c r="F8" s="38" t="s">
        <v>87</v>
      </c>
    </row>
    <row r="9" spans="1:15" ht="13.5" thickBot="1">
      <c r="A9" s="36" t="s">
        <v>88</v>
      </c>
      <c r="B9" s="42">
        <f>B7*0</f>
        <v>0</v>
      </c>
      <c r="C9" s="42">
        <f>C7*1</f>
        <v>0</v>
      </c>
      <c r="D9" s="42">
        <f>D7*2</f>
        <v>0</v>
      </c>
      <c r="E9" s="42">
        <f>E7*3</f>
        <v>0</v>
      </c>
      <c r="F9" s="42">
        <f>SUM(B9:E9)</f>
        <v>0</v>
      </c>
      <c r="H9" s="358" t="s">
        <v>179</v>
      </c>
      <c r="I9" s="359"/>
    </row>
    <row r="10" spans="1:15">
      <c r="A10" s="43" t="s">
        <v>89</v>
      </c>
      <c r="B10" s="44" t="s">
        <v>90</v>
      </c>
      <c r="C10" s="45">
        <f>F9*20</f>
        <v>0</v>
      </c>
      <c r="D10" s="46"/>
      <c r="E10" s="47" t="str">
        <f>IF(ISERROR(ROUND(C10/C11,2)),"",(ROUND(C10/C11,2)))</f>
        <v/>
      </c>
      <c r="F10" s="48"/>
    </row>
    <row r="11" spans="1:15" ht="15.75">
      <c r="A11" s="49" t="s">
        <v>91</v>
      </c>
      <c r="B11" s="44" t="s">
        <v>92</v>
      </c>
      <c r="C11" s="50">
        <f>F7*3</f>
        <v>0</v>
      </c>
      <c r="D11" s="50"/>
      <c r="E11" s="50"/>
      <c r="F11" s="51" t="s">
        <v>93</v>
      </c>
      <c r="H11" s="131" t="s">
        <v>182</v>
      </c>
      <c r="I11" s="132" t="str">
        <f>IF(ISERROR(E10*2),"",(E10*2))</f>
        <v/>
      </c>
    </row>
    <row r="12" spans="1:15" ht="13.5" thickBot="1"/>
    <row r="13" spans="1:15" ht="13.5" thickBot="1">
      <c r="C13" s="360" t="s">
        <v>178</v>
      </c>
      <c r="D13" s="361"/>
    </row>
    <row r="14" spans="1:15">
      <c r="A14" s="27"/>
      <c r="B14" s="28" t="s">
        <v>70</v>
      </c>
      <c r="C14" s="66"/>
      <c r="D14" s="66"/>
      <c r="E14" s="30"/>
      <c r="F14" s="31" t="s">
        <v>71</v>
      </c>
      <c r="M14" s="366" t="s">
        <v>184</v>
      </c>
    </row>
    <row r="15" spans="1:15" ht="13.5" thickBot="1">
      <c r="A15" s="32"/>
      <c r="B15" s="33" t="s">
        <v>72</v>
      </c>
      <c r="C15" s="34" t="s">
        <v>73</v>
      </c>
      <c r="D15" s="34" t="s">
        <v>74</v>
      </c>
      <c r="E15" s="34" t="s">
        <v>75</v>
      </c>
      <c r="F15" s="35"/>
      <c r="K15" s="134" t="s">
        <v>183</v>
      </c>
      <c r="M15" s="367"/>
    </row>
    <row r="16" spans="1:15" ht="15.75" customHeight="1">
      <c r="A16" s="36" t="s">
        <v>76</v>
      </c>
      <c r="B16" s="37" t="s">
        <v>77</v>
      </c>
      <c r="C16" s="37" t="s">
        <v>78</v>
      </c>
      <c r="D16" s="37" t="s">
        <v>79</v>
      </c>
      <c r="E16" s="37" t="s">
        <v>80</v>
      </c>
      <c r="F16" s="38" t="s">
        <v>81</v>
      </c>
      <c r="K16" s="373" t="str">
        <f>IF(ISERROR(I11+I21),"",(I11+I21))</f>
        <v/>
      </c>
      <c r="M16" s="371" t="str">
        <f>IF(ISERROR(ROUNDUP((K16/3)*2,0)/2),"",(ROUNDUP((K16/3)*2,0)/2))</f>
        <v/>
      </c>
    </row>
    <row r="17" spans="1:13" ht="13.5" thickBot="1">
      <c r="A17" s="36" t="s">
        <v>82</v>
      </c>
      <c r="B17" s="39">
        <f>COUNTIF('EP1 oral'!C10:'EP1 oral'!C24,"X")</f>
        <v>0</v>
      </c>
      <c r="C17" s="39">
        <f>COUNTIF('EP1 oral'!D10:'EP1 oral'!D24,"X")</f>
        <v>0</v>
      </c>
      <c r="D17" s="39">
        <f>COUNTIF('EP1 oral'!E10:'EP1 oral'!E24,"X")</f>
        <v>0</v>
      </c>
      <c r="E17" s="39">
        <f>COUNTIF('EP1 oral'!F10:'EP1 oral'!F24,"X")</f>
        <v>0</v>
      </c>
      <c r="F17" s="40">
        <f>SUM(B17:E17)</f>
        <v>0</v>
      </c>
      <c r="K17" s="374"/>
      <c r="M17" s="372"/>
    </row>
    <row r="18" spans="1:13" ht="13.5" thickBot="1">
      <c r="A18" s="41"/>
      <c r="B18" s="37" t="s">
        <v>83</v>
      </c>
      <c r="C18" s="37" t="s">
        <v>84</v>
      </c>
      <c r="D18" s="37" t="s">
        <v>85</v>
      </c>
      <c r="E18" s="37" t="s">
        <v>86</v>
      </c>
      <c r="F18" s="38" t="s">
        <v>87</v>
      </c>
      <c r="M18" s="142" t="s">
        <v>191</v>
      </c>
    </row>
    <row r="19" spans="1:13" ht="13.5" thickBot="1">
      <c r="A19" s="36" t="s">
        <v>88</v>
      </c>
      <c r="B19" s="42">
        <f>B17*0</f>
        <v>0</v>
      </c>
      <c r="C19" s="42">
        <f>C17*1</f>
        <v>0</v>
      </c>
      <c r="D19" s="42">
        <f>D17*2</f>
        <v>0</v>
      </c>
      <c r="E19" s="42">
        <f>E17*3</f>
        <v>0</v>
      </c>
      <c r="F19" s="42">
        <f>SUM(B19:E19)</f>
        <v>0</v>
      </c>
      <c r="H19" s="360" t="s">
        <v>178</v>
      </c>
      <c r="I19" s="361"/>
    </row>
    <row r="20" spans="1:13">
      <c r="A20" s="43" t="s">
        <v>89</v>
      </c>
      <c r="B20" s="44" t="s">
        <v>90</v>
      </c>
      <c r="C20" s="45">
        <f>F19*20</f>
        <v>0</v>
      </c>
      <c r="D20" s="46"/>
      <c r="E20" s="47" t="str">
        <f>IF(ISERROR(ROUND(C20/C21,2)),"",(ROUND(C20/C21,2)))</f>
        <v/>
      </c>
      <c r="F20" s="48"/>
    </row>
    <row r="21" spans="1:13" ht="15.75">
      <c r="A21" s="49" t="s">
        <v>91</v>
      </c>
      <c r="B21" s="44" t="s">
        <v>92</v>
      </c>
      <c r="C21" s="50">
        <f>F17*3</f>
        <v>0</v>
      </c>
      <c r="D21" s="50"/>
      <c r="E21" s="50"/>
      <c r="F21" s="51" t="s">
        <v>93</v>
      </c>
      <c r="H21" s="131" t="s">
        <v>89</v>
      </c>
      <c r="I21" s="133" t="str">
        <f>IF(ISERROR(E20),"",(E20))</f>
        <v/>
      </c>
    </row>
    <row r="22" spans="1:13" ht="13.5" thickBot="1"/>
    <row r="23" spans="1:13" ht="13.5" thickBot="1">
      <c r="C23" s="362" t="s">
        <v>180</v>
      </c>
      <c r="D23" s="363"/>
    </row>
    <row r="24" spans="1:13">
      <c r="A24" s="27"/>
      <c r="B24" s="28" t="s">
        <v>70</v>
      </c>
      <c r="C24" s="66"/>
      <c r="D24" s="66"/>
      <c r="E24" s="30"/>
      <c r="F24" s="31" t="s">
        <v>71</v>
      </c>
    </row>
    <row r="25" spans="1:13" ht="13.5" thickBot="1">
      <c r="A25" s="32"/>
      <c r="B25" s="33" t="s">
        <v>72</v>
      </c>
      <c r="C25" s="34" t="s">
        <v>73</v>
      </c>
      <c r="D25" s="34" t="s">
        <v>74</v>
      </c>
      <c r="E25" s="34" t="s">
        <v>75</v>
      </c>
      <c r="F25" s="35"/>
    </row>
    <row r="26" spans="1:13">
      <c r="A26" s="36" t="s">
        <v>76</v>
      </c>
      <c r="B26" s="37" t="s">
        <v>77</v>
      </c>
      <c r="C26" s="37" t="s">
        <v>78</v>
      </c>
      <c r="D26" s="37" t="s">
        <v>79</v>
      </c>
      <c r="E26" s="37" t="s">
        <v>80</v>
      </c>
      <c r="F26" s="38" t="s">
        <v>81</v>
      </c>
    </row>
    <row r="27" spans="1:13" ht="13.5" thickBot="1">
      <c r="A27" s="36" t="s">
        <v>82</v>
      </c>
      <c r="B27" s="39">
        <f>COUNTIF('S1 Certif'!C10:'S1 Certif'!C36,"X")</f>
        <v>0</v>
      </c>
      <c r="C27" s="39">
        <f>COUNTIF('S1 Certif'!D10:'S1 Certif'!D36,"X")</f>
        <v>0</v>
      </c>
      <c r="D27" s="39">
        <f>COUNTIF('S1 Certif'!E10:'S1 Certif'!E36,"X")</f>
        <v>0</v>
      </c>
      <c r="E27" s="39">
        <f>COUNTIF('S1 Certif'!F10:'S1 Certif'!F36,"X")</f>
        <v>0</v>
      </c>
      <c r="F27" s="40">
        <f>SUM(B27:E27)</f>
        <v>0</v>
      </c>
    </row>
    <row r="28" spans="1:13" ht="13.5" thickBot="1">
      <c r="A28" s="41"/>
      <c r="B28" s="37" t="s">
        <v>83</v>
      </c>
      <c r="C28" s="37" t="s">
        <v>84</v>
      </c>
      <c r="D28" s="37" t="s">
        <v>85</v>
      </c>
      <c r="E28" s="37" t="s">
        <v>86</v>
      </c>
      <c r="F28" s="38" t="s">
        <v>87</v>
      </c>
    </row>
    <row r="29" spans="1:13" ht="13.5" thickBot="1">
      <c r="A29" s="36" t="s">
        <v>88</v>
      </c>
      <c r="B29" s="42">
        <f>B27*0</f>
        <v>0</v>
      </c>
      <c r="C29" s="42">
        <f>C27*1</f>
        <v>0</v>
      </c>
      <c r="D29" s="42">
        <f>D27*2</f>
        <v>0</v>
      </c>
      <c r="E29" s="42">
        <f>E27*3</f>
        <v>0</v>
      </c>
      <c r="F29" s="42">
        <f>SUM(B29:E29)</f>
        <v>0</v>
      </c>
      <c r="H29" s="362" t="s">
        <v>180</v>
      </c>
      <c r="I29" s="363"/>
    </row>
    <row r="30" spans="1:13">
      <c r="A30" s="43" t="s">
        <v>89</v>
      </c>
      <c r="B30" s="44" t="s">
        <v>90</v>
      </c>
      <c r="C30" s="45">
        <f>F29*20</f>
        <v>0</v>
      </c>
      <c r="D30" s="46"/>
      <c r="E30" s="47" t="str">
        <f>IF(ISERROR(ROUND(C30/C31,2)),"",(ROUND(C30/C31,2)))</f>
        <v/>
      </c>
      <c r="F30" s="48"/>
    </row>
    <row r="31" spans="1:13" ht="15.75">
      <c r="A31" s="49" t="s">
        <v>91</v>
      </c>
      <c r="B31" s="44" t="s">
        <v>92</v>
      </c>
      <c r="C31" s="50">
        <f>F27*3</f>
        <v>0</v>
      </c>
      <c r="D31" s="50"/>
      <c r="E31" s="50"/>
      <c r="F31" s="51" t="s">
        <v>93</v>
      </c>
      <c r="H31" s="131" t="s">
        <v>185</v>
      </c>
      <c r="I31" s="136" t="str">
        <f>IF(ISERROR(E30/2*3),"",(E30/2*3))</f>
        <v/>
      </c>
    </row>
    <row r="32" spans="1:13" ht="13.5" thickBot="1"/>
    <row r="33" spans="1:13" ht="13.5" thickBot="1">
      <c r="C33" s="364" t="s">
        <v>181</v>
      </c>
      <c r="D33" s="365"/>
    </row>
    <row r="34" spans="1:13">
      <c r="A34" s="27"/>
      <c r="B34" s="28" t="s">
        <v>70</v>
      </c>
      <c r="C34" s="29"/>
      <c r="D34" s="29"/>
      <c r="E34" s="30"/>
      <c r="F34" s="31" t="s">
        <v>71</v>
      </c>
    </row>
    <row r="35" spans="1:13" ht="13.5" thickBot="1">
      <c r="A35" s="32"/>
      <c r="B35" s="33" t="s">
        <v>72</v>
      </c>
      <c r="C35" s="34" t="s">
        <v>73</v>
      </c>
      <c r="D35" s="34" t="s">
        <v>74</v>
      </c>
      <c r="E35" s="34" t="s">
        <v>75</v>
      </c>
      <c r="F35" s="35"/>
    </row>
    <row r="36" spans="1:13">
      <c r="A36" s="36" t="s">
        <v>76</v>
      </c>
      <c r="B36" s="37" t="s">
        <v>77</v>
      </c>
      <c r="C36" s="37" t="s">
        <v>78</v>
      </c>
      <c r="D36" s="37" t="s">
        <v>79</v>
      </c>
      <c r="E36" s="37" t="s">
        <v>80</v>
      </c>
      <c r="F36" s="38" t="s">
        <v>81</v>
      </c>
    </row>
    <row r="37" spans="1:13" ht="13.5" thickBot="1">
      <c r="A37" s="36" t="s">
        <v>82</v>
      </c>
      <c r="B37" s="39">
        <f>COUNTIF('S2 Certif'!C10:'S2 Certif'!C42,"X")</f>
        <v>0</v>
      </c>
      <c r="C37" s="39">
        <f>COUNTIF('S2 Certif'!D10:'S2 Certif'!D42,"X")</f>
        <v>0</v>
      </c>
      <c r="D37" s="39">
        <f>COUNTIF('S2 Certif'!E10:'S2 Certif'!E42,"X")</f>
        <v>0</v>
      </c>
      <c r="E37" s="39">
        <f>COUNTIF('S2 Certif'!F10:'S2 Certif'!F42,"X")</f>
        <v>0</v>
      </c>
      <c r="F37" s="40">
        <f>SUM(B37:E37)</f>
        <v>0</v>
      </c>
    </row>
    <row r="38" spans="1:13" ht="13.5" thickBot="1">
      <c r="A38" s="41"/>
      <c r="B38" s="37" t="s">
        <v>83</v>
      </c>
      <c r="C38" s="37" t="s">
        <v>84</v>
      </c>
      <c r="D38" s="37" t="s">
        <v>85</v>
      </c>
      <c r="E38" s="37" t="s">
        <v>86</v>
      </c>
      <c r="F38" s="38" t="s">
        <v>87</v>
      </c>
    </row>
    <row r="39" spans="1:13" ht="13.5" thickBot="1">
      <c r="A39" s="36" t="s">
        <v>88</v>
      </c>
      <c r="B39" s="42">
        <f>B37*0</f>
        <v>0</v>
      </c>
      <c r="C39" s="42">
        <f>C37*1</f>
        <v>0</v>
      </c>
      <c r="D39" s="42">
        <f>D37*2</f>
        <v>0</v>
      </c>
      <c r="E39" s="42">
        <f>E37*3</f>
        <v>0</v>
      </c>
      <c r="F39" s="42">
        <f>SUM(B39:E39)</f>
        <v>0</v>
      </c>
      <c r="H39" s="364" t="s">
        <v>181</v>
      </c>
      <c r="I39" s="365"/>
    </row>
    <row r="40" spans="1:13">
      <c r="A40" s="43" t="s">
        <v>89</v>
      </c>
      <c r="B40" s="44" t="s">
        <v>90</v>
      </c>
      <c r="C40" s="45">
        <f>F39*20</f>
        <v>0</v>
      </c>
      <c r="D40" s="46"/>
      <c r="E40" s="47" t="str">
        <f>IF(ISERROR(ROUND(C40/C41,2)),"",(ROUND(C40/C41,2)))</f>
        <v/>
      </c>
      <c r="F40" s="48"/>
      <c r="K40" s="134" t="s">
        <v>187</v>
      </c>
    </row>
    <row r="41" spans="1:13" ht="15.75">
      <c r="A41" s="49" t="s">
        <v>91</v>
      </c>
      <c r="B41" s="44" t="s">
        <v>92</v>
      </c>
      <c r="C41" s="50">
        <f>F37*3</f>
        <v>0</v>
      </c>
      <c r="D41" s="50"/>
      <c r="E41" s="50"/>
      <c r="F41" s="51" t="s">
        <v>93</v>
      </c>
      <c r="H41" s="131" t="s">
        <v>186</v>
      </c>
      <c r="I41" s="137" t="str">
        <f>IF(ISERROR(E40*3),"",(E40*3))</f>
        <v/>
      </c>
      <c r="K41" s="375" t="str">
        <f>IF(ISERROR(I31+I41+I51),"",(I31+I41+I51))</f>
        <v/>
      </c>
    </row>
    <row r="42" spans="1:13" ht="13.5" thickBot="1">
      <c r="K42" s="376"/>
      <c r="M42" s="366" t="s">
        <v>184</v>
      </c>
    </row>
    <row r="43" spans="1:13" ht="13.5" thickBot="1">
      <c r="C43" s="353" t="s">
        <v>194</v>
      </c>
      <c r="D43" s="354"/>
      <c r="M43" s="367"/>
    </row>
    <row r="44" spans="1:13">
      <c r="A44" s="27"/>
      <c r="B44" s="28" t="s">
        <v>70</v>
      </c>
      <c r="C44" s="29"/>
      <c r="D44" s="29"/>
      <c r="E44" s="30"/>
      <c r="F44" s="31" t="s">
        <v>71</v>
      </c>
      <c r="K44" s="141" t="s">
        <v>188</v>
      </c>
      <c r="M44" s="368" t="str">
        <f>IF(ISERROR(ROUNDUP(((K41+K46)/7)*2,0)/2),"",(ROUNDUP(((K41+K46)/7)*2,0)/2))</f>
        <v/>
      </c>
    </row>
    <row r="45" spans="1:13" ht="13.5" customHeight="1" thickBot="1">
      <c r="A45" s="32"/>
      <c r="B45" s="33" t="s">
        <v>72</v>
      </c>
      <c r="C45" s="34" t="s">
        <v>73</v>
      </c>
      <c r="D45" s="34" t="s">
        <v>74</v>
      </c>
      <c r="E45" s="34" t="s">
        <v>75</v>
      </c>
      <c r="F45" s="35"/>
      <c r="K45" s="141" t="s">
        <v>190</v>
      </c>
      <c r="M45" s="369"/>
    </row>
    <row r="46" spans="1:13" ht="12.75" customHeight="1">
      <c r="A46" s="36" t="s">
        <v>76</v>
      </c>
      <c r="B46" s="37" t="s">
        <v>77</v>
      </c>
      <c r="C46" s="37" t="s">
        <v>78</v>
      </c>
      <c r="D46" s="37" t="s">
        <v>79</v>
      </c>
      <c r="E46" s="37" t="s">
        <v>80</v>
      </c>
      <c r="F46" s="38" t="s">
        <v>81</v>
      </c>
      <c r="K46" s="356">
        <f>'Synthèse EP2'!G12</f>
        <v>0</v>
      </c>
      <c r="M46" s="142" t="s">
        <v>191</v>
      </c>
    </row>
    <row r="47" spans="1:13" ht="13.5" thickBot="1">
      <c r="A47" s="36" t="s">
        <v>82</v>
      </c>
      <c r="B47" s="39">
        <f>COUNTIF('S3 Certif'!C10:'S3 Certif'!C42,"X")</f>
        <v>0</v>
      </c>
      <c r="C47" s="39">
        <f>COUNTIF('S3 Certif'!D10:'S3 Certif'!D42,"X")</f>
        <v>0</v>
      </c>
      <c r="D47" s="39">
        <f>COUNTIF('S3 Certif'!E10:'S3 Certif'!E42,"X")</f>
        <v>0</v>
      </c>
      <c r="E47" s="39">
        <f>COUNTIF('S3 Certif'!F10:'S3 Certif'!F42,"X")</f>
        <v>0</v>
      </c>
      <c r="F47" s="40">
        <f>SUM(B47:E47)</f>
        <v>0</v>
      </c>
      <c r="K47" s="357"/>
    </row>
    <row r="48" spans="1:13" ht="13.5" thickBot="1">
      <c r="A48" s="41"/>
      <c r="B48" s="37" t="s">
        <v>83</v>
      </c>
      <c r="C48" s="37" t="s">
        <v>84</v>
      </c>
      <c r="D48" s="37" t="s">
        <v>85</v>
      </c>
      <c r="E48" s="37" t="s">
        <v>86</v>
      </c>
      <c r="F48" s="38" t="s">
        <v>87</v>
      </c>
    </row>
    <row r="49" spans="1:9" ht="13.5" thickBot="1">
      <c r="A49" s="36" t="s">
        <v>88</v>
      </c>
      <c r="B49" s="42">
        <f>B47*0</f>
        <v>0</v>
      </c>
      <c r="C49" s="42">
        <f>C47*1</f>
        <v>0</v>
      </c>
      <c r="D49" s="42">
        <f>D47*2</f>
        <v>0</v>
      </c>
      <c r="E49" s="42">
        <f>E47*3</f>
        <v>0</v>
      </c>
      <c r="F49" s="42">
        <f>SUM(B49:E49)</f>
        <v>0</v>
      </c>
      <c r="H49" s="353" t="s">
        <v>194</v>
      </c>
      <c r="I49" s="354"/>
    </row>
    <row r="50" spans="1:9">
      <c r="A50" s="43" t="s">
        <v>89</v>
      </c>
      <c r="B50" s="44" t="s">
        <v>90</v>
      </c>
      <c r="C50" s="45">
        <f>F49*20</f>
        <v>0</v>
      </c>
      <c r="D50" s="46"/>
      <c r="E50" s="47" t="str">
        <f>IF(ISERROR(ROUND(C50/C51,2)),"",(ROUND(C50/C51,2)))</f>
        <v/>
      </c>
      <c r="F50" s="48"/>
    </row>
    <row r="51" spans="1:9" ht="15.75">
      <c r="A51" s="49" t="s">
        <v>91</v>
      </c>
      <c r="B51" s="44" t="s">
        <v>92</v>
      </c>
      <c r="C51" s="50">
        <f>F47*3</f>
        <v>0</v>
      </c>
      <c r="D51" s="50"/>
      <c r="E51" s="50"/>
      <c r="F51" s="51" t="s">
        <v>93</v>
      </c>
      <c r="H51" s="131" t="s">
        <v>185</v>
      </c>
      <c r="I51" s="138" t="str">
        <f>IF(ISERROR(E50/2*3),"",(E50/2*3))</f>
        <v/>
      </c>
    </row>
  </sheetData>
  <sheetProtection sheet="1" objects="1" scenarios="1"/>
  <mergeCells count="21">
    <mergeCell ref="I1:M1"/>
    <mergeCell ref="N2:O2"/>
    <mergeCell ref="C43:D43"/>
    <mergeCell ref="A1:F1"/>
    <mergeCell ref="C13:D13"/>
    <mergeCell ref="C3:D3"/>
    <mergeCell ref="C23:D23"/>
    <mergeCell ref="C33:D33"/>
    <mergeCell ref="M16:M17"/>
    <mergeCell ref="K16:K17"/>
    <mergeCell ref="K41:K42"/>
    <mergeCell ref="H49:I49"/>
    <mergeCell ref="K4:N5"/>
    <mergeCell ref="K46:K47"/>
    <mergeCell ref="H9:I9"/>
    <mergeCell ref="H19:I19"/>
    <mergeCell ref="H29:I29"/>
    <mergeCell ref="H39:I39"/>
    <mergeCell ref="M42:M43"/>
    <mergeCell ref="M44:M45"/>
    <mergeCell ref="M14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36"/>
  <sheetViews>
    <sheetView workbookViewId="0">
      <selection activeCell="V9" sqref="V9"/>
    </sheetView>
  </sheetViews>
  <sheetFormatPr baseColWidth="10" defaultRowHeight="12.75"/>
  <cols>
    <col min="1" max="1" width="24" customWidth="1"/>
    <col min="2" max="2" width="6.83203125" customWidth="1"/>
    <col min="3" max="3" width="3.33203125" customWidth="1"/>
    <col min="4" max="4" width="3.5" customWidth="1"/>
    <col min="5" max="5" width="6.5" customWidth="1"/>
    <col min="6" max="6" width="6.6640625" customWidth="1"/>
    <col min="7" max="9" width="3.83203125" customWidth="1"/>
    <col min="10" max="10" width="4.6640625" customWidth="1"/>
    <col min="11" max="11" width="3.83203125" customWidth="1"/>
    <col min="12" max="12" width="3.5" customWidth="1"/>
    <col min="13" max="16" width="6.83203125" customWidth="1"/>
    <col min="17" max="17" width="6.6640625" customWidth="1"/>
    <col min="18" max="18" width="0.5" customWidth="1"/>
  </cols>
  <sheetData>
    <row r="1" spans="1:17" ht="76.5" customHeight="1" thickBot="1">
      <c r="A1" s="92" t="s">
        <v>0</v>
      </c>
      <c r="B1" s="192" t="s">
        <v>131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ht="33.75" customHeight="1" thickBot="1">
      <c r="A2" s="198" t="s">
        <v>195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9"/>
      <c r="M2" s="197" t="s">
        <v>130</v>
      </c>
      <c r="N2" s="195"/>
      <c r="O2" s="195"/>
      <c r="P2" s="195">
        <f>Entête!F2</f>
        <v>2018</v>
      </c>
      <c r="Q2" s="196"/>
    </row>
    <row r="3" spans="1:17" ht="33" customHeight="1" thickBot="1">
      <c r="A3" s="93" t="s">
        <v>1</v>
      </c>
      <c r="B3" s="200" t="str">
        <f>Entête!D43</f>
        <v>Elève N°1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  <c r="Q3" s="201"/>
    </row>
    <row r="4" spans="1:17" ht="42.75" customHeight="1" thickTop="1" thickBot="1">
      <c r="A4" s="206" t="s">
        <v>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4" t="s">
        <v>66</v>
      </c>
      <c r="O4" s="205"/>
      <c r="P4" s="202" t="str">
        <f>Calculs!E10</f>
        <v/>
      </c>
      <c r="Q4" s="203"/>
    </row>
    <row r="5" spans="1:17" ht="28.5" customHeight="1" thickTop="1">
      <c r="A5" s="83" t="s">
        <v>4</v>
      </c>
      <c r="B5" s="210" t="s">
        <v>5</v>
      </c>
      <c r="C5" s="210"/>
      <c r="D5" s="210"/>
      <c r="E5" s="210"/>
      <c r="F5" s="210"/>
      <c r="G5" s="210"/>
      <c r="H5" s="210"/>
      <c r="I5" s="210"/>
      <c r="J5" s="210"/>
      <c r="K5" s="208" t="s">
        <v>10</v>
      </c>
      <c r="L5" s="208"/>
      <c r="M5" s="208"/>
      <c r="N5" s="209"/>
      <c r="O5" s="209"/>
      <c r="P5" s="208"/>
      <c r="Q5" s="208"/>
    </row>
    <row r="6" spans="1:17" ht="24" customHeight="1">
      <c r="A6" s="112"/>
      <c r="B6" s="212"/>
      <c r="C6" s="212"/>
      <c r="D6" s="212"/>
      <c r="E6" s="212"/>
      <c r="F6" s="212"/>
      <c r="G6" s="212"/>
      <c r="H6" s="212"/>
      <c r="I6" s="212"/>
      <c r="J6" s="212"/>
      <c r="K6" s="211"/>
      <c r="L6" s="211"/>
      <c r="M6" s="211"/>
      <c r="N6" s="211"/>
      <c r="O6" s="211"/>
      <c r="P6" s="211"/>
      <c r="Q6" s="211"/>
    </row>
    <row r="7" spans="1:17" ht="15">
      <c r="A7" s="182" t="s">
        <v>150</v>
      </c>
      <c r="B7" s="184" t="s">
        <v>151</v>
      </c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6"/>
    </row>
    <row r="8" spans="1:17" ht="41.25" customHeight="1">
      <c r="A8" s="182"/>
      <c r="B8" s="213" t="s">
        <v>152</v>
      </c>
      <c r="C8" s="214"/>
      <c r="D8" s="214"/>
      <c r="E8" s="214"/>
      <c r="F8" s="215"/>
      <c r="G8" s="189" t="s">
        <v>153</v>
      </c>
      <c r="H8" s="190"/>
      <c r="I8" s="190"/>
      <c r="J8" s="190"/>
      <c r="K8" s="190"/>
      <c r="L8" s="190"/>
      <c r="M8" s="191"/>
      <c r="N8" s="187" t="s">
        <v>154</v>
      </c>
      <c r="O8" s="188"/>
      <c r="P8" s="188"/>
      <c r="Q8" s="188"/>
    </row>
    <row r="9" spans="1:17" ht="36" customHeight="1">
      <c r="A9" s="182"/>
      <c r="B9" s="160" t="s">
        <v>155</v>
      </c>
      <c r="C9" s="161"/>
      <c r="D9" s="162"/>
      <c r="E9" s="163"/>
      <c r="F9" s="164"/>
      <c r="G9" s="165" t="s">
        <v>155</v>
      </c>
      <c r="H9" s="166"/>
      <c r="I9" s="166"/>
      <c r="J9" s="169"/>
      <c r="K9" s="170"/>
      <c r="L9" s="170"/>
      <c r="M9" s="171"/>
      <c r="N9" s="165" t="s">
        <v>155</v>
      </c>
      <c r="O9" s="166"/>
      <c r="P9" s="167"/>
      <c r="Q9" s="168"/>
    </row>
    <row r="10" spans="1:17" ht="18">
      <c r="A10" s="183"/>
      <c r="B10" s="98" t="s">
        <v>156</v>
      </c>
      <c r="C10" s="158" t="s">
        <v>157</v>
      </c>
      <c r="D10" s="159"/>
      <c r="E10" s="98" t="s">
        <v>158</v>
      </c>
      <c r="F10" s="98" t="s">
        <v>159</v>
      </c>
      <c r="G10" s="158" t="s">
        <v>156</v>
      </c>
      <c r="H10" s="159"/>
      <c r="I10" s="158" t="s">
        <v>157</v>
      </c>
      <c r="J10" s="159"/>
      <c r="K10" s="158" t="s">
        <v>168</v>
      </c>
      <c r="L10" s="159"/>
      <c r="M10" s="98" t="s">
        <v>159</v>
      </c>
      <c r="N10" s="98" t="s">
        <v>156</v>
      </c>
      <c r="O10" s="97" t="s">
        <v>157</v>
      </c>
      <c r="P10" s="98" t="s">
        <v>158</v>
      </c>
      <c r="Q10" s="98" t="s">
        <v>159</v>
      </c>
    </row>
    <row r="11" spans="1:17" ht="15">
      <c r="A11" s="90" t="s">
        <v>160</v>
      </c>
      <c r="B11" s="109"/>
      <c r="C11" s="173"/>
      <c r="D11" s="173"/>
      <c r="E11" s="109"/>
      <c r="F11" s="109"/>
      <c r="G11" s="179"/>
      <c r="H11" s="179"/>
      <c r="I11" s="179"/>
      <c r="J11" s="179"/>
      <c r="K11" s="179"/>
      <c r="L11" s="179"/>
      <c r="M11" s="109"/>
      <c r="N11" s="109"/>
      <c r="O11" s="110"/>
      <c r="P11" s="110"/>
      <c r="Q11" s="110"/>
    </row>
    <row r="12" spans="1:17" ht="15">
      <c r="A12" s="91" t="s">
        <v>161</v>
      </c>
      <c r="B12" s="111"/>
      <c r="C12" s="174"/>
      <c r="D12" s="175"/>
      <c r="E12" s="111"/>
      <c r="F12" s="111"/>
      <c r="G12" s="180"/>
      <c r="H12" s="181"/>
      <c r="I12" s="180"/>
      <c r="J12" s="181"/>
      <c r="K12" s="180"/>
      <c r="L12" s="181"/>
      <c r="M12" s="111"/>
      <c r="N12" s="109"/>
      <c r="O12" s="110"/>
      <c r="P12" s="110"/>
      <c r="Q12" s="110"/>
    </row>
    <row r="13" spans="1:17" ht="43.5" customHeight="1">
      <c r="A13" s="176" t="s">
        <v>162</v>
      </c>
      <c r="B13" s="177"/>
      <c r="C13" s="177"/>
      <c r="D13" s="177"/>
      <c r="E13" s="177"/>
      <c r="F13" s="178"/>
      <c r="G13" s="216" t="s">
        <v>162</v>
      </c>
      <c r="H13" s="216"/>
      <c r="I13" s="216"/>
      <c r="J13" s="216"/>
      <c r="K13" s="216"/>
      <c r="L13" s="216"/>
      <c r="M13" s="216"/>
      <c r="N13" s="216" t="s">
        <v>162</v>
      </c>
      <c r="O13" s="216"/>
      <c r="P13" s="216"/>
      <c r="Q13" s="216"/>
    </row>
    <row r="14" spans="1:17" ht="19.5" customHeight="1">
      <c r="A14" s="222" t="s">
        <v>133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3"/>
      <c r="M14" s="224"/>
      <c r="N14" s="218" t="s">
        <v>32</v>
      </c>
      <c r="O14" s="220"/>
      <c r="P14" s="217" t="s">
        <v>32</v>
      </c>
      <c r="Q14" s="218"/>
    </row>
    <row r="15" spans="1:17" ht="27" customHeight="1">
      <c r="A15" s="225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7"/>
      <c r="N15" s="221" t="s">
        <v>134</v>
      </c>
      <c r="O15" s="219"/>
      <c r="P15" s="219" t="s">
        <v>67</v>
      </c>
      <c r="Q15" s="219"/>
    </row>
    <row r="16" spans="1:17" ht="35.25" customHeight="1">
      <c r="A16" s="81" t="s">
        <v>35</v>
      </c>
      <c r="B16" s="172" t="s">
        <v>36</v>
      </c>
      <c r="C16" s="172"/>
      <c r="D16" s="172"/>
      <c r="E16" s="172"/>
      <c r="F16" s="172"/>
      <c r="G16" s="95" t="s">
        <v>13</v>
      </c>
      <c r="H16" s="80" t="s">
        <v>12</v>
      </c>
      <c r="I16" s="80" t="s">
        <v>11</v>
      </c>
      <c r="J16" s="96" t="s">
        <v>14</v>
      </c>
      <c r="K16" s="231" t="s">
        <v>141</v>
      </c>
      <c r="L16" s="231"/>
      <c r="M16" s="231"/>
      <c r="N16" s="172" t="s">
        <v>37</v>
      </c>
      <c r="O16" s="172"/>
      <c r="P16" s="172"/>
      <c r="Q16" s="172"/>
    </row>
    <row r="17" spans="1:18" ht="36" customHeight="1">
      <c r="A17" s="94" t="s">
        <v>163</v>
      </c>
      <c r="B17" s="232" t="s">
        <v>164</v>
      </c>
      <c r="C17" s="232"/>
      <c r="D17" s="232"/>
      <c r="E17" s="232"/>
      <c r="F17" s="232"/>
      <c r="G17" s="106"/>
      <c r="H17" s="107"/>
      <c r="I17" s="119"/>
      <c r="J17" s="108"/>
      <c r="K17" s="212"/>
      <c r="L17" s="212"/>
      <c r="M17" s="212"/>
      <c r="N17" s="228"/>
      <c r="O17" s="228"/>
      <c r="P17" s="228"/>
      <c r="Q17" s="228"/>
      <c r="R17" s="54" t="str">
        <f>IF(COUNTA(G17:J17)&gt;1,"ERREUR Nombre de croix sur la même ligne","")</f>
        <v/>
      </c>
    </row>
    <row r="18" spans="1:18" ht="24">
      <c r="A18" s="94" t="s">
        <v>165</v>
      </c>
      <c r="B18" s="232"/>
      <c r="C18" s="232"/>
      <c r="D18" s="232"/>
      <c r="E18" s="232"/>
      <c r="F18" s="232"/>
      <c r="G18" s="106"/>
      <c r="H18" s="107"/>
      <c r="I18" s="119"/>
      <c r="J18" s="108"/>
      <c r="K18" s="212"/>
      <c r="L18" s="212"/>
      <c r="M18" s="212"/>
      <c r="N18" s="228"/>
      <c r="O18" s="228"/>
      <c r="P18" s="228"/>
      <c r="Q18" s="228"/>
      <c r="R18" s="54" t="str">
        <f t="shared" ref="R18:R20" si="0">IF(COUNTA(G18:J18)&gt;1,"ERREUR Nombre de croix sur la même ligne","")</f>
        <v/>
      </c>
    </row>
    <row r="19" spans="1:18" ht="48">
      <c r="A19" s="94" t="s">
        <v>166</v>
      </c>
      <c r="B19" s="232"/>
      <c r="C19" s="232"/>
      <c r="D19" s="232"/>
      <c r="E19" s="232"/>
      <c r="F19" s="232"/>
      <c r="G19" s="106"/>
      <c r="H19" s="107"/>
      <c r="I19" s="119"/>
      <c r="J19" s="108"/>
      <c r="K19" s="212"/>
      <c r="L19" s="212"/>
      <c r="M19" s="212"/>
      <c r="N19" s="228"/>
      <c r="O19" s="228"/>
      <c r="P19" s="228"/>
      <c r="Q19" s="228"/>
      <c r="R19" s="54" t="str">
        <f t="shared" si="0"/>
        <v/>
      </c>
    </row>
    <row r="20" spans="1:18" ht="100.5" customHeight="1">
      <c r="A20" s="94" t="s">
        <v>167</v>
      </c>
      <c r="B20" s="232"/>
      <c r="C20" s="232"/>
      <c r="D20" s="232"/>
      <c r="E20" s="232"/>
      <c r="F20" s="232"/>
      <c r="G20" s="106"/>
      <c r="H20" s="107"/>
      <c r="I20" s="107"/>
      <c r="J20" s="108"/>
      <c r="K20" s="212"/>
      <c r="L20" s="212"/>
      <c r="M20" s="212"/>
      <c r="N20" s="228"/>
      <c r="O20" s="228"/>
      <c r="P20" s="228"/>
      <c r="Q20" s="228"/>
      <c r="R20" s="54" t="str">
        <f t="shared" si="0"/>
        <v/>
      </c>
    </row>
    <row r="25" spans="1:18" ht="233.25" customHeight="1">
      <c r="A25" s="99"/>
      <c r="B25" s="232" t="s">
        <v>169</v>
      </c>
      <c r="C25" s="232"/>
      <c r="D25" s="232"/>
      <c r="E25" s="232"/>
      <c r="F25" s="232"/>
      <c r="G25" s="113"/>
      <c r="H25" s="113"/>
      <c r="I25" s="113"/>
      <c r="J25" s="113"/>
      <c r="K25" s="212"/>
      <c r="L25" s="212"/>
      <c r="M25" s="212"/>
      <c r="N25" s="228"/>
      <c r="O25" s="228"/>
      <c r="P25" s="228"/>
      <c r="Q25" s="228"/>
    </row>
    <row r="26" spans="1:18" ht="18.75" customHeight="1">
      <c r="A26" s="233" t="s">
        <v>171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5" t="s">
        <v>32</v>
      </c>
      <c r="O26" s="236"/>
      <c r="P26" s="237" t="s">
        <v>32</v>
      </c>
      <c r="Q26" s="235"/>
    </row>
    <row r="27" spans="1:18" ht="24" customHeigh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21" t="s">
        <v>134</v>
      </c>
      <c r="O27" s="219"/>
      <c r="P27" s="219" t="s">
        <v>67</v>
      </c>
      <c r="Q27" s="219"/>
    </row>
    <row r="28" spans="1:18" ht="33" customHeight="1">
      <c r="A28" s="81" t="s">
        <v>35</v>
      </c>
      <c r="B28" s="172" t="s">
        <v>36</v>
      </c>
      <c r="C28" s="172"/>
      <c r="D28" s="172"/>
      <c r="E28" s="172"/>
      <c r="F28" s="172"/>
      <c r="G28" s="100" t="s">
        <v>13</v>
      </c>
      <c r="H28" s="101" t="s">
        <v>12</v>
      </c>
      <c r="I28" s="101" t="s">
        <v>11</v>
      </c>
      <c r="J28" s="102" t="s">
        <v>14</v>
      </c>
      <c r="K28" s="231" t="s">
        <v>141</v>
      </c>
      <c r="L28" s="231"/>
      <c r="M28" s="231"/>
      <c r="N28" s="172" t="s">
        <v>37</v>
      </c>
      <c r="O28" s="172"/>
      <c r="P28" s="172"/>
      <c r="Q28" s="172"/>
    </row>
    <row r="29" spans="1:18" ht="55.5" customHeight="1">
      <c r="A29" s="103" t="s">
        <v>145</v>
      </c>
      <c r="B29" s="232" t="s">
        <v>170</v>
      </c>
      <c r="C29" s="232"/>
      <c r="D29" s="232"/>
      <c r="E29" s="232"/>
      <c r="F29" s="232"/>
      <c r="G29" s="114"/>
      <c r="H29" s="114"/>
      <c r="I29" s="114"/>
      <c r="J29" s="115"/>
      <c r="K29" s="212"/>
      <c r="L29" s="212"/>
      <c r="M29" s="212"/>
      <c r="N29" s="228"/>
      <c r="O29" s="228"/>
      <c r="P29" s="228"/>
      <c r="Q29" s="228"/>
      <c r="R29" s="54" t="str">
        <f>IF(COUNTA(G29:J29)&gt;1,"ERREUR Nombre de croix sur la même ligne","")</f>
        <v/>
      </c>
    </row>
    <row r="30" spans="1:18" ht="54" customHeight="1">
      <c r="A30" s="103" t="s">
        <v>147</v>
      </c>
      <c r="B30" s="232"/>
      <c r="C30" s="232"/>
      <c r="D30" s="232"/>
      <c r="E30" s="232"/>
      <c r="F30" s="232"/>
      <c r="G30" s="114"/>
      <c r="H30" s="114"/>
      <c r="I30" s="114"/>
      <c r="J30" s="115"/>
      <c r="K30" s="212"/>
      <c r="L30" s="212"/>
      <c r="M30" s="212"/>
      <c r="N30" s="228"/>
      <c r="O30" s="228"/>
      <c r="P30" s="228"/>
      <c r="Q30" s="228"/>
      <c r="R30" s="54" t="str">
        <f t="shared" ref="R30:R32" si="1">IF(COUNTA(G30:J30)&gt;1,"ERREUR Nombre de croix sur la même ligne","")</f>
        <v/>
      </c>
    </row>
    <row r="31" spans="1:18" ht="55.5" customHeight="1">
      <c r="A31" s="104" t="s">
        <v>148</v>
      </c>
      <c r="B31" s="232"/>
      <c r="C31" s="232"/>
      <c r="D31" s="232"/>
      <c r="E31" s="232"/>
      <c r="F31" s="232"/>
      <c r="G31" s="114"/>
      <c r="H31" s="114"/>
      <c r="I31" s="114"/>
      <c r="J31" s="115"/>
      <c r="K31" s="212"/>
      <c r="L31" s="212"/>
      <c r="M31" s="212"/>
      <c r="N31" s="228"/>
      <c r="O31" s="228"/>
      <c r="P31" s="228"/>
      <c r="Q31" s="228"/>
      <c r="R31" s="54" t="str">
        <f t="shared" si="1"/>
        <v/>
      </c>
    </row>
    <row r="32" spans="1:18" ht="75.75" customHeight="1">
      <c r="A32" s="105" t="s">
        <v>149</v>
      </c>
      <c r="B32" s="232"/>
      <c r="C32" s="232"/>
      <c r="D32" s="232"/>
      <c r="E32" s="232"/>
      <c r="F32" s="232"/>
      <c r="G32" s="114"/>
      <c r="H32" s="114"/>
      <c r="I32" s="114"/>
      <c r="J32" s="115"/>
      <c r="K32" s="212"/>
      <c r="L32" s="212"/>
      <c r="M32" s="212"/>
      <c r="N32" s="228"/>
      <c r="O32" s="228"/>
      <c r="P32" s="228"/>
      <c r="Q32" s="228"/>
      <c r="R32" s="54" t="str">
        <f t="shared" si="1"/>
        <v/>
      </c>
    </row>
    <row r="34" spans="1:6">
      <c r="A34" s="230" t="s">
        <v>19</v>
      </c>
      <c r="B34" s="230"/>
      <c r="C34" s="230"/>
      <c r="D34" s="230"/>
      <c r="E34" s="230"/>
      <c r="F34" s="230"/>
    </row>
    <row r="35" spans="1:6">
      <c r="A35" s="12" t="s">
        <v>15</v>
      </c>
      <c r="B35" s="229" t="s">
        <v>17</v>
      </c>
      <c r="C35" s="229"/>
      <c r="D35" s="229"/>
      <c r="E35" s="229"/>
      <c r="F35" s="229"/>
    </row>
    <row r="36" spans="1:6">
      <c r="A36" s="12" t="s">
        <v>16</v>
      </c>
      <c r="B36" s="229" t="s">
        <v>18</v>
      </c>
      <c r="C36" s="229"/>
      <c r="D36" s="229"/>
      <c r="E36" s="229"/>
      <c r="F36" s="229"/>
    </row>
  </sheetData>
  <sheetProtection sheet="1" objects="1" scenarios="1"/>
  <mergeCells count="75">
    <mergeCell ref="N28:Q28"/>
    <mergeCell ref="B29:F32"/>
    <mergeCell ref="K29:M29"/>
    <mergeCell ref="K30:M30"/>
    <mergeCell ref="K31:M31"/>
    <mergeCell ref="K32:M32"/>
    <mergeCell ref="N29:Q32"/>
    <mergeCell ref="B28:F28"/>
    <mergeCell ref="N25:Q25"/>
    <mergeCell ref="A26:M27"/>
    <mergeCell ref="N26:O26"/>
    <mergeCell ref="P26:Q26"/>
    <mergeCell ref="N27:O27"/>
    <mergeCell ref="P27:Q27"/>
    <mergeCell ref="B25:F25"/>
    <mergeCell ref="B35:F35"/>
    <mergeCell ref="A34:F34"/>
    <mergeCell ref="B36:F36"/>
    <mergeCell ref="K16:M16"/>
    <mergeCell ref="K17:M17"/>
    <mergeCell ref="K18:M18"/>
    <mergeCell ref="K19:M19"/>
    <mergeCell ref="K20:M20"/>
    <mergeCell ref="B17:F20"/>
    <mergeCell ref="K25:M25"/>
    <mergeCell ref="K28:M28"/>
    <mergeCell ref="N16:Q16"/>
    <mergeCell ref="N17:Q17"/>
    <mergeCell ref="N18:Q18"/>
    <mergeCell ref="N19:Q19"/>
    <mergeCell ref="N20:Q20"/>
    <mergeCell ref="N13:Q13"/>
    <mergeCell ref="G13:M13"/>
    <mergeCell ref="P14:Q14"/>
    <mergeCell ref="P15:Q15"/>
    <mergeCell ref="N14:O14"/>
    <mergeCell ref="N15:O15"/>
    <mergeCell ref="A14:M15"/>
    <mergeCell ref="N8:Q8"/>
    <mergeCell ref="G8:M8"/>
    <mergeCell ref="B1:Q1"/>
    <mergeCell ref="P2:Q2"/>
    <mergeCell ref="M2:O2"/>
    <mergeCell ref="A2:L2"/>
    <mergeCell ref="B3:Q3"/>
    <mergeCell ref="P4:Q4"/>
    <mergeCell ref="N4:O4"/>
    <mergeCell ref="A4:M4"/>
    <mergeCell ref="K5:Q5"/>
    <mergeCell ref="B5:J5"/>
    <mergeCell ref="K6:Q6"/>
    <mergeCell ref="B6:J6"/>
    <mergeCell ref="B8:F8"/>
    <mergeCell ref="N9:O9"/>
    <mergeCell ref="G9:I9"/>
    <mergeCell ref="P9:Q9"/>
    <mergeCell ref="J9:M9"/>
    <mergeCell ref="B16:F16"/>
    <mergeCell ref="C11:D11"/>
    <mergeCell ref="C12:D12"/>
    <mergeCell ref="A13:F13"/>
    <mergeCell ref="G11:H11"/>
    <mergeCell ref="I11:J11"/>
    <mergeCell ref="G12:H12"/>
    <mergeCell ref="I12:J12"/>
    <mergeCell ref="K11:L11"/>
    <mergeCell ref="K12:L12"/>
    <mergeCell ref="A7:A10"/>
    <mergeCell ref="B7:N7"/>
    <mergeCell ref="K10:L10"/>
    <mergeCell ref="B9:C9"/>
    <mergeCell ref="D9:F9"/>
    <mergeCell ref="C10:D10"/>
    <mergeCell ref="G10:H10"/>
    <mergeCell ref="I10:J10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J24"/>
  <sheetViews>
    <sheetView workbookViewId="0">
      <selection activeCell="M5" sqref="M5"/>
    </sheetView>
  </sheetViews>
  <sheetFormatPr baseColWidth="10" defaultRowHeight="12.75"/>
  <cols>
    <col min="1" max="1" width="23.5" customWidth="1"/>
    <col min="2" max="2" width="36.33203125" customWidth="1"/>
    <col min="3" max="6" width="4.5" customWidth="1"/>
    <col min="7" max="7" width="8.83203125" customWidth="1"/>
    <col min="8" max="8" width="10.83203125" customWidth="1"/>
    <col min="9" max="9" width="10.6640625" customWidth="1"/>
    <col min="10" max="10" width="0.6640625" customWidth="1"/>
  </cols>
  <sheetData>
    <row r="1" spans="1:10" ht="79.5" customHeight="1" thickBot="1">
      <c r="A1" s="92" t="s">
        <v>0</v>
      </c>
      <c r="B1" s="192" t="s">
        <v>132</v>
      </c>
      <c r="C1" s="193"/>
      <c r="D1" s="193"/>
      <c r="E1" s="193"/>
      <c r="F1" s="193"/>
      <c r="G1" s="193"/>
      <c r="H1" s="193"/>
      <c r="I1" s="194"/>
    </row>
    <row r="2" spans="1:10" ht="33.75" customHeight="1" thickBot="1">
      <c r="A2" s="199" t="s">
        <v>196</v>
      </c>
      <c r="B2" s="238"/>
      <c r="C2" s="238"/>
      <c r="D2" s="238"/>
      <c r="E2" s="238"/>
      <c r="F2" s="239"/>
      <c r="G2" s="197" t="s">
        <v>130</v>
      </c>
      <c r="H2" s="195"/>
      <c r="I2" s="79">
        <f>Entête!F2</f>
        <v>2018</v>
      </c>
    </row>
    <row r="3" spans="1:10" ht="31.5" customHeight="1" thickBot="1">
      <c r="A3" s="25" t="s">
        <v>1</v>
      </c>
      <c r="B3" s="246" t="str">
        <f>Entête!D43</f>
        <v>Elève N°1</v>
      </c>
      <c r="C3" s="247"/>
      <c r="D3" s="247"/>
      <c r="E3" s="247"/>
      <c r="F3" s="247"/>
      <c r="G3" s="247"/>
      <c r="H3" s="247"/>
      <c r="I3" s="248"/>
    </row>
    <row r="4" spans="1:10" ht="42.75" customHeight="1" thickTop="1" thickBot="1">
      <c r="A4" s="242" t="s">
        <v>2</v>
      </c>
      <c r="B4" s="243"/>
      <c r="C4" s="243"/>
      <c r="D4" s="244"/>
      <c r="E4" s="244"/>
      <c r="F4" s="245"/>
      <c r="G4" s="240" t="s">
        <v>66</v>
      </c>
      <c r="H4" s="241"/>
      <c r="I4" s="143" t="str">
        <f>Calculs!E20</f>
        <v/>
      </c>
    </row>
    <row r="5" spans="1:10" ht="28.5" customHeight="1" thickTop="1">
      <c r="A5" s="67" t="s">
        <v>4</v>
      </c>
      <c r="B5" s="266" t="s">
        <v>5</v>
      </c>
      <c r="C5" s="267"/>
      <c r="D5" s="209" t="s">
        <v>10</v>
      </c>
      <c r="E5" s="209"/>
      <c r="F5" s="209"/>
      <c r="G5" s="209"/>
      <c r="H5" s="209"/>
      <c r="I5" s="208"/>
    </row>
    <row r="6" spans="1:10" ht="41.25" customHeight="1">
      <c r="A6" s="112"/>
      <c r="B6" s="212"/>
      <c r="C6" s="212"/>
      <c r="D6" s="212"/>
      <c r="E6" s="212"/>
      <c r="F6" s="212"/>
      <c r="G6" s="212"/>
      <c r="H6" s="212"/>
      <c r="I6" s="212"/>
    </row>
    <row r="7" spans="1:10" ht="19.5">
      <c r="A7" s="249" t="s">
        <v>133</v>
      </c>
      <c r="B7" s="250"/>
      <c r="C7" s="250"/>
      <c r="D7" s="226"/>
      <c r="E7" s="226"/>
      <c r="F7" s="226"/>
      <c r="G7" s="227"/>
      <c r="H7" s="117" t="s">
        <v>32</v>
      </c>
      <c r="I7" s="117" t="s">
        <v>32</v>
      </c>
    </row>
    <row r="8" spans="1:10" ht="33.75">
      <c r="A8" s="252"/>
      <c r="B8" s="253"/>
      <c r="C8" s="253"/>
      <c r="D8" s="253"/>
      <c r="E8" s="253"/>
      <c r="F8" s="253"/>
      <c r="G8" s="254"/>
      <c r="H8" s="89" t="s">
        <v>134</v>
      </c>
      <c r="I8" s="89" t="s">
        <v>135</v>
      </c>
    </row>
    <row r="9" spans="1:10" ht="46.5" customHeight="1">
      <c r="A9" s="26" t="s">
        <v>35</v>
      </c>
      <c r="B9" s="26" t="s">
        <v>36</v>
      </c>
      <c r="C9" s="80" t="s">
        <v>13</v>
      </c>
      <c r="D9" s="80" t="s">
        <v>12</v>
      </c>
      <c r="E9" s="80" t="s">
        <v>11</v>
      </c>
      <c r="F9" s="80" t="s">
        <v>14</v>
      </c>
      <c r="G9" s="118" t="s">
        <v>141</v>
      </c>
      <c r="H9" s="268" t="s">
        <v>37</v>
      </c>
      <c r="I9" s="269"/>
    </row>
    <row r="10" spans="1:10" ht="46.5" customHeight="1">
      <c r="A10" s="16" t="s">
        <v>137</v>
      </c>
      <c r="B10" s="257" t="s">
        <v>136</v>
      </c>
      <c r="C10" s="107"/>
      <c r="D10" s="107"/>
      <c r="E10" s="107"/>
      <c r="F10" s="107"/>
      <c r="G10" s="107"/>
      <c r="H10" s="260"/>
      <c r="I10" s="261"/>
      <c r="J10" s="54" t="str">
        <f>IF(COUNTA(C10:F10)&gt;1,"ERREUR Nombre de croix sur la même ligne","")</f>
        <v/>
      </c>
    </row>
    <row r="11" spans="1:10" ht="47.25" customHeight="1">
      <c r="A11" s="16" t="s">
        <v>138</v>
      </c>
      <c r="B11" s="258"/>
      <c r="C11" s="107"/>
      <c r="D11" s="107"/>
      <c r="E11" s="107"/>
      <c r="F11" s="107"/>
      <c r="G11" s="107"/>
      <c r="H11" s="262"/>
      <c r="I11" s="263"/>
      <c r="J11" s="54" t="str">
        <f t="shared" ref="J11:J13" si="0">IF(COUNTA(C11:F11)&gt;1,"ERREUR Nombre de croix sur la même ligne","")</f>
        <v/>
      </c>
    </row>
    <row r="12" spans="1:10" ht="49.5" customHeight="1">
      <c r="A12" s="16" t="s">
        <v>139</v>
      </c>
      <c r="B12" s="258"/>
      <c r="C12" s="107"/>
      <c r="D12" s="107"/>
      <c r="E12" s="107"/>
      <c r="F12" s="107"/>
      <c r="G12" s="107"/>
      <c r="H12" s="262"/>
      <c r="I12" s="263"/>
      <c r="J12" s="54" t="str">
        <f t="shared" si="0"/>
        <v/>
      </c>
    </row>
    <row r="13" spans="1:10" ht="212.25" customHeight="1">
      <c r="A13" s="16" t="s">
        <v>140</v>
      </c>
      <c r="B13" s="259"/>
      <c r="C13" s="107"/>
      <c r="D13" s="107"/>
      <c r="E13" s="107"/>
      <c r="F13" s="107"/>
      <c r="G13" s="107"/>
      <c r="H13" s="264"/>
      <c r="I13" s="265"/>
      <c r="J13" s="54" t="str">
        <f t="shared" si="0"/>
        <v/>
      </c>
    </row>
    <row r="15" spans="1:10">
      <c r="B15" s="230" t="s">
        <v>19</v>
      </c>
      <c r="C15" s="230"/>
      <c r="D15" s="230"/>
      <c r="E15" s="230"/>
      <c r="F15" s="230"/>
      <c r="G15" s="230"/>
    </row>
    <row r="16" spans="1:10">
      <c r="B16" s="12" t="s">
        <v>15</v>
      </c>
      <c r="C16" s="229" t="s">
        <v>17</v>
      </c>
      <c r="D16" s="229"/>
      <c r="E16" s="229"/>
      <c r="F16" s="229"/>
      <c r="G16" s="229"/>
    </row>
    <row r="17" spans="1:10">
      <c r="B17" s="12" t="s">
        <v>16</v>
      </c>
      <c r="C17" s="229" t="s">
        <v>18</v>
      </c>
      <c r="D17" s="229"/>
      <c r="E17" s="229"/>
      <c r="F17" s="229"/>
      <c r="G17" s="229"/>
    </row>
    <row r="18" spans="1:10" ht="19.5">
      <c r="A18" s="249" t="s">
        <v>144</v>
      </c>
      <c r="B18" s="250"/>
      <c r="C18" s="250"/>
      <c r="D18" s="250"/>
      <c r="E18" s="250"/>
      <c r="F18" s="250"/>
      <c r="G18" s="251"/>
      <c r="H18" s="124" t="s">
        <v>32</v>
      </c>
      <c r="I18" s="124" t="s">
        <v>32</v>
      </c>
    </row>
    <row r="19" spans="1:10" ht="33.75">
      <c r="A19" s="252"/>
      <c r="B19" s="253"/>
      <c r="C19" s="253"/>
      <c r="D19" s="253"/>
      <c r="E19" s="253"/>
      <c r="F19" s="253"/>
      <c r="G19" s="254"/>
      <c r="H19" s="88" t="s">
        <v>134</v>
      </c>
      <c r="I19" s="88" t="s">
        <v>135</v>
      </c>
    </row>
    <row r="20" spans="1:10" ht="45">
      <c r="A20" s="84" t="s">
        <v>35</v>
      </c>
      <c r="B20" s="84" t="s">
        <v>36</v>
      </c>
      <c r="C20" s="80" t="s">
        <v>13</v>
      </c>
      <c r="D20" s="80" t="s">
        <v>12</v>
      </c>
      <c r="E20" s="80" t="s">
        <v>11</v>
      </c>
      <c r="F20" s="80" t="s">
        <v>14</v>
      </c>
      <c r="G20" s="78" t="s">
        <v>141</v>
      </c>
      <c r="H20" s="255" t="s">
        <v>37</v>
      </c>
      <c r="I20" s="256"/>
    </row>
    <row r="21" spans="1:10" ht="48">
      <c r="A21" s="85" t="s">
        <v>145</v>
      </c>
      <c r="B21" s="257" t="s">
        <v>146</v>
      </c>
      <c r="C21" s="107"/>
      <c r="D21" s="107"/>
      <c r="E21" s="119"/>
      <c r="F21" s="107"/>
      <c r="G21" s="107"/>
      <c r="H21" s="260"/>
      <c r="I21" s="261"/>
      <c r="J21" s="54" t="str">
        <f>IF(COUNTA(C21:F21)&gt;1,"ERREUR Nombre de croix sur la même ligne","")</f>
        <v/>
      </c>
    </row>
    <row r="22" spans="1:10" ht="48">
      <c r="A22" s="85" t="s">
        <v>147</v>
      </c>
      <c r="B22" s="258"/>
      <c r="C22" s="107"/>
      <c r="D22" s="107"/>
      <c r="E22" s="119"/>
      <c r="F22" s="107"/>
      <c r="G22" s="107"/>
      <c r="H22" s="262"/>
      <c r="I22" s="263"/>
      <c r="J22" s="54" t="str">
        <f t="shared" ref="J22:J24" si="1">IF(COUNTA(C22:F22)&gt;1,"ERREUR Nombre de croix sur la même ligne","")</f>
        <v/>
      </c>
    </row>
    <row r="23" spans="1:10" ht="48">
      <c r="A23" s="86" t="s">
        <v>148</v>
      </c>
      <c r="B23" s="258"/>
      <c r="C23" s="107"/>
      <c r="D23" s="107"/>
      <c r="E23" s="119"/>
      <c r="F23" s="107"/>
      <c r="G23" s="107"/>
      <c r="H23" s="262"/>
      <c r="I23" s="263"/>
      <c r="J23" s="54" t="str">
        <f t="shared" si="1"/>
        <v/>
      </c>
    </row>
    <row r="24" spans="1:10" ht="56.25" customHeight="1">
      <c r="A24" s="87" t="s">
        <v>149</v>
      </c>
      <c r="B24" s="259"/>
      <c r="C24" s="107"/>
      <c r="D24" s="107"/>
      <c r="E24" s="119"/>
      <c r="F24" s="107"/>
      <c r="G24" s="107"/>
      <c r="H24" s="264"/>
      <c r="I24" s="265"/>
      <c r="J24" s="54" t="str">
        <f t="shared" si="1"/>
        <v/>
      </c>
    </row>
  </sheetData>
  <sheetProtection sheet="1" objects="1" scenarios="1"/>
  <mergeCells count="21">
    <mergeCell ref="A18:G19"/>
    <mergeCell ref="H20:I20"/>
    <mergeCell ref="B21:B24"/>
    <mergeCell ref="H21:I24"/>
    <mergeCell ref="D5:I5"/>
    <mergeCell ref="B10:B13"/>
    <mergeCell ref="B5:C5"/>
    <mergeCell ref="B6:C6"/>
    <mergeCell ref="D6:I6"/>
    <mergeCell ref="B15:G15"/>
    <mergeCell ref="C16:G16"/>
    <mergeCell ref="C17:G17"/>
    <mergeCell ref="A7:G8"/>
    <mergeCell ref="H9:I9"/>
    <mergeCell ref="H10:I13"/>
    <mergeCell ref="B1:I1"/>
    <mergeCell ref="G2:H2"/>
    <mergeCell ref="A2:F2"/>
    <mergeCell ref="G4:H4"/>
    <mergeCell ref="A4:F4"/>
    <mergeCell ref="B3:I3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workbookViewId="0">
      <selection activeCell="K10" sqref="K10"/>
    </sheetView>
  </sheetViews>
  <sheetFormatPr baseColWidth="10" defaultRowHeight="12.75"/>
  <cols>
    <col min="1" max="1" width="24" customWidth="1"/>
    <col min="2" max="2" width="30.5" customWidth="1"/>
    <col min="3" max="3" width="7.6640625" customWidth="1"/>
    <col min="4" max="4" width="9.83203125" customWidth="1"/>
    <col min="5" max="5" width="7.83203125" customWidth="1"/>
    <col min="6" max="6" width="8.1640625" customWidth="1"/>
    <col min="7" max="7" width="9.83203125" customWidth="1"/>
    <col min="8" max="8" width="10.5" customWidth="1"/>
  </cols>
  <sheetData>
    <row r="1" spans="1:8" ht="81.75" customHeight="1" thickBot="1">
      <c r="A1" s="82" t="s">
        <v>0</v>
      </c>
      <c r="B1" s="275" t="s">
        <v>172</v>
      </c>
      <c r="C1" s="275"/>
      <c r="D1" s="275"/>
      <c r="E1" s="275"/>
      <c r="F1" s="275"/>
      <c r="G1" s="275"/>
      <c r="H1" s="275"/>
    </row>
    <row r="2" spans="1:8" ht="33.75" customHeight="1" thickBot="1">
      <c r="A2" s="276" t="s">
        <v>197</v>
      </c>
      <c r="B2" s="277"/>
      <c r="C2" s="277"/>
      <c r="D2" s="278"/>
      <c r="E2" s="197" t="s">
        <v>130</v>
      </c>
      <c r="F2" s="279"/>
      <c r="G2" s="279"/>
      <c r="H2" s="79">
        <f>Entête!F2</f>
        <v>2018</v>
      </c>
    </row>
    <row r="3" spans="1:8" ht="36" customHeight="1">
      <c r="A3" s="59" t="s">
        <v>1</v>
      </c>
      <c r="B3" s="280" t="str">
        <f>Entête!D43</f>
        <v>Elève N°1</v>
      </c>
      <c r="C3" s="280"/>
      <c r="D3" s="280"/>
      <c r="E3" s="281"/>
      <c r="F3" s="281"/>
      <c r="G3" s="281"/>
      <c r="H3" s="281"/>
    </row>
    <row r="4" spans="1:8" ht="42.75" customHeight="1">
      <c r="A4" s="206" t="s">
        <v>111</v>
      </c>
      <c r="B4" s="282"/>
      <c r="C4" s="282"/>
      <c r="D4" s="282"/>
      <c r="E4" s="282"/>
      <c r="F4" s="282"/>
      <c r="G4" s="282"/>
      <c r="H4" s="282"/>
    </row>
    <row r="5" spans="1:8" ht="13.5" thickBot="1"/>
    <row r="6" spans="1:8" ht="55.5" customHeight="1" thickBot="1">
      <c r="A6" s="271" t="s">
        <v>173</v>
      </c>
      <c r="B6" s="272"/>
      <c r="D6" s="62" t="str">
        <f>'EP1 écrit'!P4</f>
        <v/>
      </c>
      <c r="E6" s="60" t="s">
        <v>118</v>
      </c>
      <c r="G6" s="63" t="str">
        <f>IF(ISERROR(D6*2),"",(D6*2))</f>
        <v/>
      </c>
      <c r="H6" s="60" t="s">
        <v>177</v>
      </c>
    </row>
    <row r="7" spans="1:8" ht="51.75" customHeight="1">
      <c r="A7" s="270" t="s">
        <v>174</v>
      </c>
      <c r="B7" s="270"/>
    </row>
    <row r="8" spans="1:8" ht="13.5" thickBot="1"/>
    <row r="9" spans="1:8" ht="55.5" customHeight="1" thickBot="1">
      <c r="A9" s="271" t="s">
        <v>175</v>
      </c>
      <c r="B9" s="272"/>
      <c r="D9" s="62" t="str">
        <f>'EP1 oral'!I4</f>
        <v/>
      </c>
      <c r="E9" s="60" t="s">
        <v>118</v>
      </c>
      <c r="G9" s="63" t="str">
        <f>D9</f>
        <v/>
      </c>
      <c r="H9" s="60" t="s">
        <v>118</v>
      </c>
    </row>
    <row r="10" spans="1:8" ht="51" customHeight="1">
      <c r="A10" s="270" t="s">
        <v>176</v>
      </c>
      <c r="B10" s="270"/>
    </row>
    <row r="11" spans="1:8" ht="13.5" thickBot="1"/>
    <row r="12" spans="1:8" ht="55.5" customHeight="1" thickBot="1">
      <c r="G12" s="63" t="str">
        <f>IF(ISERROR(G6+G9),"",(G6+G9))</f>
        <v/>
      </c>
      <c r="H12" s="60" t="s">
        <v>120</v>
      </c>
    </row>
    <row r="13" spans="1:8" ht="13.5" thickBot="1"/>
    <row r="14" spans="1:8" ht="54.75" customHeight="1" thickBot="1">
      <c r="E14" s="273" t="s">
        <v>121</v>
      </c>
      <c r="F14" s="274"/>
      <c r="G14" s="145" t="str">
        <f>IF(ISERROR(ROUNDUP((G12/3)*2,0)/2),"",(ROUNDUP((G12/3)*2,0)/2))</f>
        <v/>
      </c>
      <c r="H14" s="61" t="s">
        <v>118</v>
      </c>
    </row>
    <row r="15" spans="1:8">
      <c r="C15" s="64" t="s">
        <v>122</v>
      </c>
    </row>
  </sheetData>
  <sheetProtection sheet="1" objects="1" scenarios="1"/>
  <mergeCells count="10">
    <mergeCell ref="A7:B7"/>
    <mergeCell ref="A9:B9"/>
    <mergeCell ref="A10:B10"/>
    <mergeCell ref="E14:F14"/>
    <mergeCell ref="B1:H1"/>
    <mergeCell ref="A2:D2"/>
    <mergeCell ref="E2:G2"/>
    <mergeCell ref="B3:H3"/>
    <mergeCell ref="A4:H4"/>
    <mergeCell ref="A6:B6"/>
  </mergeCells>
  <pageMargins left="0.31496062992125984" right="0.31496062992125984" top="0.55118110236220474" bottom="0.55118110236220474" header="0.11811023622047245" footer="0.1181102362204724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36"/>
  <sheetViews>
    <sheetView workbookViewId="0">
      <selection activeCell="K4" sqref="K4"/>
    </sheetView>
  </sheetViews>
  <sheetFormatPr baseColWidth="10" defaultRowHeight="12.75"/>
  <cols>
    <col min="1" max="1" width="24" customWidth="1"/>
    <col min="2" max="2" width="37.5" customWidth="1"/>
    <col min="3" max="6" width="5.33203125" customWidth="1"/>
    <col min="7" max="8" width="12.83203125" customWidth="1"/>
    <col min="9" max="9" width="0.33203125" customWidth="1"/>
  </cols>
  <sheetData>
    <row r="1" spans="1:10" ht="93" customHeight="1" thickBot="1">
      <c r="A1" s="53" t="s">
        <v>0</v>
      </c>
      <c r="B1" s="275" t="s">
        <v>95</v>
      </c>
      <c r="C1" s="275"/>
      <c r="D1" s="275"/>
      <c r="E1" s="275"/>
      <c r="F1" s="275"/>
      <c r="G1" s="275"/>
      <c r="H1" s="275"/>
    </row>
    <row r="2" spans="1:10" ht="33.75" customHeight="1" thickBot="1">
      <c r="A2" s="276" t="s">
        <v>197</v>
      </c>
      <c r="B2" s="277"/>
      <c r="C2" s="277"/>
      <c r="D2" s="278"/>
      <c r="E2" s="197" t="s">
        <v>130</v>
      </c>
      <c r="F2" s="279"/>
      <c r="G2" s="279"/>
      <c r="H2" s="79">
        <f>Entête!F2</f>
        <v>2018</v>
      </c>
    </row>
    <row r="3" spans="1:10" ht="36" customHeight="1" thickBot="1">
      <c r="A3" s="25" t="s">
        <v>1</v>
      </c>
      <c r="B3" s="283" t="str">
        <f>Entête!D43</f>
        <v>Elève N°1</v>
      </c>
      <c r="C3" s="284"/>
      <c r="D3" s="284"/>
      <c r="E3" s="285"/>
      <c r="F3" s="285"/>
      <c r="G3" s="285"/>
      <c r="H3" s="281"/>
    </row>
    <row r="4" spans="1:10" ht="42.75" customHeight="1" thickTop="1" thickBot="1">
      <c r="A4" s="282" t="s">
        <v>2</v>
      </c>
      <c r="B4" s="282"/>
      <c r="C4" s="282"/>
      <c r="D4" s="282"/>
      <c r="E4" s="282"/>
      <c r="F4" s="286" t="s">
        <v>66</v>
      </c>
      <c r="G4" s="287"/>
      <c r="H4" s="143" t="str">
        <f>Calculs!E30</f>
        <v/>
      </c>
    </row>
    <row r="5" spans="1:10" ht="28.5" customHeight="1" thickTop="1">
      <c r="A5" s="52" t="s">
        <v>4</v>
      </c>
      <c r="B5" s="266" t="s">
        <v>5</v>
      </c>
      <c r="C5" s="267"/>
      <c r="D5" s="288" t="s">
        <v>10</v>
      </c>
      <c r="E5" s="289"/>
      <c r="F5" s="289"/>
      <c r="G5" s="289"/>
      <c r="H5" s="290"/>
    </row>
    <row r="6" spans="1:10" ht="45" customHeight="1">
      <c r="A6" s="112"/>
      <c r="B6" s="212"/>
      <c r="C6" s="212"/>
      <c r="D6" s="212"/>
      <c r="E6" s="212"/>
      <c r="F6" s="212"/>
      <c r="G6" s="212"/>
      <c r="H6" s="212"/>
    </row>
    <row r="7" spans="1:10" ht="19.5">
      <c r="A7" s="225" t="s">
        <v>31</v>
      </c>
      <c r="B7" s="226"/>
      <c r="C7" s="226"/>
      <c r="D7" s="226"/>
      <c r="E7" s="226"/>
      <c r="F7" s="227"/>
      <c r="G7" s="120" t="s">
        <v>53</v>
      </c>
      <c r="H7" s="127" t="s">
        <v>53</v>
      </c>
    </row>
    <row r="8" spans="1:10" ht="24" customHeight="1">
      <c r="A8" s="252"/>
      <c r="B8" s="253"/>
      <c r="C8" s="253"/>
      <c r="D8" s="253"/>
      <c r="E8" s="253"/>
      <c r="F8" s="254"/>
      <c r="G8" s="23" t="s">
        <v>33</v>
      </c>
      <c r="H8" s="23" t="s">
        <v>34</v>
      </c>
    </row>
    <row r="9" spans="1:10" ht="25.5">
      <c r="A9" s="26" t="s">
        <v>35</v>
      </c>
      <c r="B9" s="26" t="s">
        <v>36</v>
      </c>
      <c r="C9" s="1" t="s">
        <v>13</v>
      </c>
      <c r="D9" s="1" t="s">
        <v>12</v>
      </c>
      <c r="E9" s="1" t="s">
        <v>11</v>
      </c>
      <c r="F9" s="1" t="s">
        <v>14</v>
      </c>
      <c r="G9" s="268" t="s">
        <v>37</v>
      </c>
      <c r="H9" s="269"/>
      <c r="J9" s="7"/>
    </row>
    <row r="10" spans="1:10" ht="43.5" customHeight="1">
      <c r="A10" s="2" t="s">
        <v>38</v>
      </c>
      <c r="B10" s="257" t="s">
        <v>39</v>
      </c>
      <c r="C10" s="119"/>
      <c r="D10" s="119"/>
      <c r="E10" s="119"/>
      <c r="F10" s="119"/>
      <c r="G10" s="260"/>
      <c r="H10" s="261"/>
      <c r="I10" s="54" t="str">
        <f>IF(COUNTA(C10:F10)&gt;1,"ERREUR Nombre de croix sur la même ligne","")</f>
        <v/>
      </c>
    </row>
    <row r="11" spans="1:10" ht="53.25" customHeight="1">
      <c r="A11" s="2" t="s">
        <v>40</v>
      </c>
      <c r="B11" s="258"/>
      <c r="C11" s="119"/>
      <c r="D11" s="119"/>
      <c r="E11" s="119"/>
      <c r="F11" s="119"/>
      <c r="G11" s="262"/>
      <c r="H11" s="263"/>
      <c r="I11" s="54" t="str">
        <f t="shared" ref="I11:I13" si="0">IF(COUNTA(C11:F11)&gt;1,"ERREUR Nombre de croix sur la même ligne","")</f>
        <v/>
      </c>
    </row>
    <row r="12" spans="1:10" ht="48.75" customHeight="1">
      <c r="A12" s="2" t="s">
        <v>41</v>
      </c>
      <c r="B12" s="258"/>
      <c r="C12" s="119"/>
      <c r="D12" s="119"/>
      <c r="E12" s="119"/>
      <c r="F12" s="119"/>
      <c r="G12" s="262"/>
      <c r="H12" s="263"/>
      <c r="I12" s="54" t="str">
        <f t="shared" si="0"/>
        <v/>
      </c>
    </row>
    <row r="13" spans="1:10" ht="127.5" customHeight="1">
      <c r="A13" s="2" t="s">
        <v>42</v>
      </c>
      <c r="B13" s="259"/>
      <c r="C13" s="119"/>
      <c r="D13" s="107"/>
      <c r="E13" s="119"/>
      <c r="F13" s="119"/>
      <c r="G13" s="264"/>
      <c r="H13" s="265"/>
      <c r="I13" s="54" t="str">
        <f t="shared" si="0"/>
        <v/>
      </c>
    </row>
    <row r="14" spans="1:10" ht="12.75" customHeight="1">
      <c r="A14" s="10"/>
      <c r="B14" s="8"/>
      <c r="C14" s="8"/>
      <c r="D14" s="8"/>
      <c r="E14" s="8"/>
      <c r="F14" s="8"/>
      <c r="G14" s="8"/>
      <c r="H14" s="8"/>
    </row>
    <row r="15" spans="1:10" ht="12.75" customHeight="1">
      <c r="A15" s="15"/>
      <c r="B15" s="230" t="s">
        <v>19</v>
      </c>
      <c r="C15" s="230"/>
      <c r="D15" s="230"/>
      <c r="E15" s="230"/>
      <c r="F15" s="230"/>
      <c r="G15" s="230"/>
      <c r="H15" s="8"/>
    </row>
    <row r="16" spans="1:10" ht="12.75" customHeight="1">
      <c r="A16" s="15"/>
      <c r="B16" s="12" t="s">
        <v>15</v>
      </c>
      <c r="C16" s="229" t="s">
        <v>17</v>
      </c>
      <c r="D16" s="229"/>
      <c r="E16" s="229"/>
      <c r="F16" s="229"/>
      <c r="G16" s="229"/>
      <c r="H16" s="8"/>
    </row>
    <row r="17" spans="1:9" ht="12.75" customHeight="1">
      <c r="A17" s="15"/>
      <c r="B17" s="12" t="s">
        <v>16</v>
      </c>
      <c r="C17" s="229" t="s">
        <v>18</v>
      </c>
      <c r="D17" s="229"/>
      <c r="E17" s="229"/>
      <c r="F17" s="229"/>
      <c r="G17" s="229"/>
      <c r="H17" s="8"/>
    </row>
    <row r="18" spans="1:9" ht="74.25" customHeight="1">
      <c r="A18" s="11"/>
      <c r="B18" s="8"/>
      <c r="C18" s="9"/>
      <c r="D18" s="9"/>
      <c r="E18" s="9"/>
      <c r="F18" s="9"/>
      <c r="G18" s="8"/>
      <c r="H18" s="8"/>
    </row>
    <row r="19" spans="1:9" ht="19.5">
      <c r="A19" s="249" t="s">
        <v>43</v>
      </c>
      <c r="B19" s="250"/>
      <c r="C19" s="250"/>
      <c r="D19" s="250"/>
      <c r="E19" s="250"/>
      <c r="F19" s="251"/>
      <c r="G19" s="122" t="s">
        <v>32</v>
      </c>
      <c r="H19" s="123" t="s">
        <v>32</v>
      </c>
    </row>
    <row r="20" spans="1:9" ht="25.5" customHeight="1">
      <c r="A20" s="252"/>
      <c r="B20" s="253"/>
      <c r="C20" s="253"/>
      <c r="D20" s="253"/>
      <c r="E20" s="253"/>
      <c r="F20" s="254"/>
      <c r="G20" s="23" t="s">
        <v>33</v>
      </c>
      <c r="H20" s="23" t="s">
        <v>34</v>
      </c>
    </row>
    <row r="21" spans="1:9" ht="33" customHeight="1">
      <c r="A21" s="26" t="s">
        <v>35</v>
      </c>
      <c r="B21" s="26" t="s">
        <v>36</v>
      </c>
      <c r="C21" s="1" t="s">
        <v>13</v>
      </c>
      <c r="D21" s="1" t="s">
        <v>12</v>
      </c>
      <c r="E21" s="1" t="s">
        <v>11</v>
      </c>
      <c r="F21" s="1" t="s">
        <v>14</v>
      </c>
      <c r="G21" s="268" t="s">
        <v>37</v>
      </c>
      <c r="H21" s="269"/>
    </row>
    <row r="22" spans="1:9" ht="36.75" customHeight="1">
      <c r="A22" s="2" t="s">
        <v>44</v>
      </c>
      <c r="B22" s="257" t="s">
        <v>45</v>
      </c>
      <c r="C22" s="119"/>
      <c r="D22" s="107"/>
      <c r="E22" s="107"/>
      <c r="F22" s="119"/>
      <c r="G22" s="260"/>
      <c r="H22" s="261"/>
      <c r="I22" s="54" t="str">
        <f t="shared" ref="I22:I29" si="1">IF(COUNTA(C22:F22)&gt;1,"ERREUR Nombre de croix sur la même ligne","")</f>
        <v/>
      </c>
    </row>
    <row r="23" spans="1:9" ht="39" customHeight="1">
      <c r="A23" s="2" t="s">
        <v>46</v>
      </c>
      <c r="B23" s="258"/>
      <c r="C23" s="119"/>
      <c r="D23" s="119"/>
      <c r="E23" s="119"/>
      <c r="F23" s="119"/>
      <c r="G23" s="262"/>
      <c r="H23" s="263"/>
      <c r="I23" s="54" t="str">
        <f t="shared" si="1"/>
        <v/>
      </c>
    </row>
    <row r="24" spans="1:9" ht="40.5" customHeight="1">
      <c r="A24" s="2" t="s">
        <v>47</v>
      </c>
      <c r="B24" s="258"/>
      <c r="C24" s="119"/>
      <c r="D24" s="107"/>
      <c r="E24" s="119"/>
      <c r="F24" s="119"/>
      <c r="G24" s="262"/>
      <c r="H24" s="263"/>
      <c r="I24" s="54" t="str">
        <f t="shared" si="1"/>
        <v/>
      </c>
    </row>
    <row r="25" spans="1:9" ht="36.75" customHeight="1">
      <c r="A25" s="2" t="s">
        <v>48</v>
      </c>
      <c r="B25" s="258"/>
      <c r="C25" s="119"/>
      <c r="D25" s="107"/>
      <c r="E25" s="107"/>
      <c r="F25" s="119"/>
      <c r="G25" s="262"/>
      <c r="H25" s="263"/>
      <c r="I25" s="54" t="str">
        <f t="shared" si="1"/>
        <v/>
      </c>
    </row>
    <row r="26" spans="1:9" ht="41.25" customHeight="1">
      <c r="A26" s="2" t="s">
        <v>49</v>
      </c>
      <c r="B26" s="258"/>
      <c r="C26" s="119"/>
      <c r="D26" s="107"/>
      <c r="E26" s="107"/>
      <c r="F26" s="119"/>
      <c r="G26" s="262"/>
      <c r="H26" s="263"/>
      <c r="I26" s="54" t="str">
        <f t="shared" si="1"/>
        <v/>
      </c>
    </row>
    <row r="27" spans="1:9" ht="36" customHeight="1">
      <c r="A27" s="2" t="s">
        <v>50</v>
      </c>
      <c r="B27" s="258"/>
      <c r="C27" s="119"/>
      <c r="D27" s="107"/>
      <c r="E27" s="107"/>
      <c r="F27" s="119"/>
      <c r="G27" s="262"/>
      <c r="H27" s="263"/>
      <c r="I27" s="54" t="str">
        <f t="shared" si="1"/>
        <v/>
      </c>
    </row>
    <row r="28" spans="1:9" ht="31.5" customHeight="1">
      <c r="A28" s="2" t="s">
        <v>51</v>
      </c>
      <c r="B28" s="258"/>
      <c r="C28" s="119"/>
      <c r="D28" s="107"/>
      <c r="E28" s="107"/>
      <c r="F28" s="119"/>
      <c r="G28" s="262"/>
      <c r="H28" s="263"/>
      <c r="I28" s="54" t="str">
        <f t="shared" si="1"/>
        <v/>
      </c>
    </row>
    <row r="29" spans="1:9" ht="74.25" customHeight="1">
      <c r="A29" s="3" t="s">
        <v>52</v>
      </c>
      <c r="B29" s="259"/>
      <c r="C29" s="119"/>
      <c r="D29" s="107"/>
      <c r="E29" s="107"/>
      <c r="F29" s="119"/>
      <c r="G29" s="264"/>
      <c r="H29" s="265"/>
      <c r="I29" s="54" t="str">
        <f t="shared" si="1"/>
        <v/>
      </c>
    </row>
    <row r="30" spans="1:9" ht="19.5" customHeight="1">
      <c r="A30" s="249" t="s">
        <v>54</v>
      </c>
      <c r="B30" s="250"/>
      <c r="C30" s="250"/>
      <c r="D30" s="250"/>
      <c r="E30" s="250"/>
      <c r="F30" s="251"/>
      <c r="G30" s="123" t="s">
        <v>32</v>
      </c>
      <c r="H30" s="123" t="s">
        <v>32</v>
      </c>
    </row>
    <row r="31" spans="1:9" ht="31.5" customHeight="1">
      <c r="A31" s="252"/>
      <c r="B31" s="253"/>
      <c r="C31" s="253"/>
      <c r="D31" s="253"/>
      <c r="E31" s="253"/>
      <c r="F31" s="254"/>
      <c r="G31" s="23" t="s">
        <v>33</v>
      </c>
      <c r="H31" s="23" t="s">
        <v>34</v>
      </c>
    </row>
    <row r="32" spans="1:9" ht="25.5" customHeight="1">
      <c r="A32" s="26" t="s">
        <v>35</v>
      </c>
      <c r="B32" s="26" t="s">
        <v>36</v>
      </c>
      <c r="C32" s="1" t="s">
        <v>13</v>
      </c>
      <c r="D32" s="1" t="s">
        <v>12</v>
      </c>
      <c r="E32" s="1" t="s">
        <v>11</v>
      </c>
      <c r="F32" s="1" t="s">
        <v>14</v>
      </c>
      <c r="G32" s="268" t="s">
        <v>37</v>
      </c>
      <c r="H32" s="269"/>
    </row>
    <row r="33" spans="1:9" ht="61.5" customHeight="1">
      <c r="A33" s="3" t="s">
        <v>62</v>
      </c>
      <c r="B33" s="257" t="s">
        <v>55</v>
      </c>
      <c r="C33" s="119"/>
      <c r="D33" s="119"/>
      <c r="E33" s="107"/>
      <c r="F33" s="119"/>
      <c r="G33" s="260"/>
      <c r="H33" s="261"/>
      <c r="I33" s="54" t="str">
        <f t="shared" ref="I33:I36" si="2">IF(COUNTA(C33:F33)&gt;1,"ERREUR Nombre de croix sur la même ligne","")</f>
        <v/>
      </c>
    </row>
    <row r="34" spans="1:9" ht="58.5" customHeight="1">
      <c r="A34" s="4" t="s">
        <v>56</v>
      </c>
      <c r="B34" s="258"/>
      <c r="C34" s="119"/>
      <c r="D34" s="119"/>
      <c r="E34" s="119"/>
      <c r="F34" s="119"/>
      <c r="G34" s="262"/>
      <c r="H34" s="263"/>
      <c r="I34" s="54" t="str">
        <f t="shared" si="2"/>
        <v/>
      </c>
    </row>
    <row r="35" spans="1:9" ht="60.75" customHeight="1">
      <c r="A35" s="4" t="s">
        <v>57</v>
      </c>
      <c r="B35" s="258"/>
      <c r="C35" s="119"/>
      <c r="D35" s="107"/>
      <c r="E35" s="107"/>
      <c r="F35" s="119"/>
      <c r="G35" s="262"/>
      <c r="H35" s="263"/>
      <c r="I35" s="54" t="str">
        <f t="shared" si="2"/>
        <v/>
      </c>
    </row>
    <row r="36" spans="1:9" ht="77.25" customHeight="1">
      <c r="A36" s="4" t="s">
        <v>63</v>
      </c>
      <c r="B36" s="259"/>
      <c r="C36" s="119"/>
      <c r="D36" s="107"/>
      <c r="E36" s="107"/>
      <c r="F36" s="119"/>
      <c r="G36" s="264"/>
      <c r="H36" s="265"/>
      <c r="I36" s="54" t="str">
        <f t="shared" si="2"/>
        <v/>
      </c>
    </row>
  </sheetData>
  <sheetProtection sheet="1" objects="1" scenarios="1"/>
  <mergeCells count="25">
    <mergeCell ref="G9:H9"/>
    <mergeCell ref="B1:H1"/>
    <mergeCell ref="A2:D2"/>
    <mergeCell ref="B3:H3"/>
    <mergeCell ref="A4:E4"/>
    <mergeCell ref="F4:G4"/>
    <mergeCell ref="B5:C5"/>
    <mergeCell ref="D5:H5"/>
    <mergeCell ref="B6:C6"/>
    <mergeCell ref="D6:H6"/>
    <mergeCell ref="A7:F8"/>
    <mergeCell ref="E2:G2"/>
    <mergeCell ref="B33:B36"/>
    <mergeCell ref="G33:H36"/>
    <mergeCell ref="B10:B13"/>
    <mergeCell ref="G10:H13"/>
    <mergeCell ref="B15:G15"/>
    <mergeCell ref="C16:G16"/>
    <mergeCell ref="C17:G17"/>
    <mergeCell ref="A19:F20"/>
    <mergeCell ref="G21:H21"/>
    <mergeCell ref="B22:B29"/>
    <mergeCell ref="G22:H29"/>
    <mergeCell ref="A30:F31"/>
    <mergeCell ref="G32:H32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46"/>
  <sheetViews>
    <sheetView workbookViewId="0">
      <selection activeCell="M7" sqref="M7"/>
    </sheetView>
  </sheetViews>
  <sheetFormatPr baseColWidth="10" defaultRowHeight="12.75"/>
  <cols>
    <col min="1" max="1" width="24" customWidth="1"/>
    <col min="2" max="2" width="37.5" customWidth="1"/>
    <col min="3" max="6" width="5.33203125" customWidth="1"/>
    <col min="7" max="8" width="12.83203125" customWidth="1"/>
    <col min="9" max="9" width="0.33203125" customWidth="1"/>
  </cols>
  <sheetData>
    <row r="1" spans="1:10" ht="93" customHeight="1" thickBot="1">
      <c r="A1" s="53" t="s">
        <v>0</v>
      </c>
      <c r="B1" s="275" t="s">
        <v>94</v>
      </c>
      <c r="C1" s="275"/>
      <c r="D1" s="275"/>
      <c r="E1" s="275"/>
      <c r="F1" s="275"/>
      <c r="G1" s="275"/>
      <c r="H1" s="275"/>
    </row>
    <row r="2" spans="1:10" ht="33.75" customHeight="1" thickBot="1">
      <c r="A2" s="276" t="s">
        <v>197</v>
      </c>
      <c r="B2" s="277"/>
      <c r="C2" s="277"/>
      <c r="D2" s="278"/>
      <c r="E2" s="197" t="s">
        <v>130</v>
      </c>
      <c r="F2" s="279"/>
      <c r="G2" s="279"/>
      <c r="H2" s="79">
        <f>Entête!F2</f>
        <v>2018</v>
      </c>
    </row>
    <row r="3" spans="1:10" ht="36" customHeight="1" thickBot="1">
      <c r="A3" s="25" t="s">
        <v>1</v>
      </c>
      <c r="B3" s="284" t="str">
        <f>Entête!D43</f>
        <v>Elève N°1</v>
      </c>
      <c r="C3" s="284"/>
      <c r="D3" s="284"/>
      <c r="E3" s="285"/>
      <c r="F3" s="285"/>
      <c r="G3" s="285"/>
      <c r="H3" s="281"/>
    </row>
    <row r="4" spans="1:10" ht="42.75" customHeight="1" thickTop="1" thickBot="1">
      <c r="A4" s="282" t="s">
        <v>2</v>
      </c>
      <c r="B4" s="282"/>
      <c r="C4" s="282"/>
      <c r="D4" s="282"/>
      <c r="E4" s="282"/>
      <c r="F4" s="286" t="s">
        <v>66</v>
      </c>
      <c r="G4" s="287"/>
      <c r="H4" s="143" t="str">
        <f>Calculs!E40</f>
        <v/>
      </c>
    </row>
    <row r="5" spans="1:10" ht="28.5" customHeight="1" thickTop="1">
      <c r="A5" s="52" t="s">
        <v>4</v>
      </c>
      <c r="B5" s="266" t="s">
        <v>5</v>
      </c>
      <c r="C5" s="267"/>
      <c r="D5" s="288" t="s">
        <v>10</v>
      </c>
      <c r="E5" s="289"/>
      <c r="F5" s="289"/>
      <c r="G5" s="289"/>
      <c r="H5" s="290"/>
    </row>
    <row r="6" spans="1:10" ht="45" customHeight="1">
      <c r="A6" s="125"/>
      <c r="B6" s="212"/>
      <c r="C6" s="212"/>
      <c r="D6" s="212"/>
      <c r="E6" s="212"/>
      <c r="F6" s="212"/>
      <c r="G6" s="212"/>
      <c r="H6" s="212"/>
    </row>
    <row r="7" spans="1:10" ht="19.5">
      <c r="A7" s="225" t="s">
        <v>31</v>
      </c>
      <c r="B7" s="226"/>
      <c r="C7" s="226"/>
      <c r="D7" s="226"/>
      <c r="E7" s="226"/>
      <c r="F7" s="227"/>
      <c r="G7" s="120" t="s">
        <v>53</v>
      </c>
      <c r="H7" s="121" t="s">
        <v>32</v>
      </c>
    </row>
    <row r="8" spans="1:10" ht="24" customHeight="1">
      <c r="A8" s="252"/>
      <c r="B8" s="253"/>
      <c r="C8" s="253"/>
      <c r="D8" s="253"/>
      <c r="E8" s="253"/>
      <c r="F8" s="254"/>
      <c r="G8" s="23" t="s">
        <v>33</v>
      </c>
      <c r="H8" s="23" t="s">
        <v>34</v>
      </c>
    </row>
    <row r="9" spans="1:10" ht="25.5">
      <c r="A9" s="26" t="s">
        <v>35</v>
      </c>
      <c r="B9" s="26" t="s">
        <v>36</v>
      </c>
      <c r="C9" s="1" t="s">
        <v>13</v>
      </c>
      <c r="D9" s="1" t="s">
        <v>12</v>
      </c>
      <c r="E9" s="1" t="s">
        <v>11</v>
      </c>
      <c r="F9" s="1" t="s">
        <v>14</v>
      </c>
      <c r="G9" s="268" t="s">
        <v>37</v>
      </c>
      <c r="H9" s="269"/>
      <c r="J9" s="7"/>
    </row>
    <row r="10" spans="1:10" ht="43.5" customHeight="1">
      <c r="A10" s="2" t="s">
        <v>38</v>
      </c>
      <c r="B10" s="257" t="s">
        <v>39</v>
      </c>
      <c r="C10" s="119"/>
      <c r="D10" s="119"/>
      <c r="E10" s="119"/>
      <c r="F10" s="119"/>
      <c r="G10" s="260"/>
      <c r="H10" s="261"/>
      <c r="I10" s="54" t="str">
        <f>IF(COUNTA(C10:F10)&gt;1,"ERREUR Nombre de croix sur la même ligne","")</f>
        <v/>
      </c>
    </row>
    <row r="11" spans="1:10" ht="53.25" customHeight="1">
      <c r="A11" s="2" t="s">
        <v>40</v>
      </c>
      <c r="B11" s="258"/>
      <c r="C11" s="119"/>
      <c r="D11" s="119"/>
      <c r="E11" s="119"/>
      <c r="F11" s="119"/>
      <c r="G11" s="262"/>
      <c r="H11" s="263"/>
      <c r="I11" s="54" t="str">
        <f t="shared" ref="I11:I13" si="0">IF(COUNTA(C11:F11)&gt;1,"ERREUR Nombre de croix sur la même ligne","")</f>
        <v/>
      </c>
    </row>
    <row r="12" spans="1:10" ht="48.75" customHeight="1">
      <c r="A12" s="2" t="s">
        <v>41</v>
      </c>
      <c r="B12" s="258"/>
      <c r="C12" s="119"/>
      <c r="D12" s="119"/>
      <c r="E12" s="119"/>
      <c r="F12" s="119"/>
      <c r="G12" s="262"/>
      <c r="H12" s="263"/>
      <c r="I12" s="54" t="str">
        <f t="shared" si="0"/>
        <v/>
      </c>
    </row>
    <row r="13" spans="1:10" ht="127.5" customHeight="1">
      <c r="A13" s="2" t="s">
        <v>42</v>
      </c>
      <c r="B13" s="259"/>
      <c r="C13" s="119"/>
      <c r="D13" s="107"/>
      <c r="E13" s="107"/>
      <c r="F13" s="119"/>
      <c r="G13" s="264"/>
      <c r="H13" s="265"/>
      <c r="I13" s="54" t="str">
        <f t="shared" si="0"/>
        <v/>
      </c>
    </row>
    <row r="14" spans="1:10" ht="12.75" customHeight="1">
      <c r="A14" s="10"/>
      <c r="B14" s="8"/>
      <c r="C14" s="8"/>
      <c r="D14" s="8"/>
      <c r="E14" s="8"/>
      <c r="F14" s="8"/>
      <c r="G14" s="8"/>
      <c r="H14" s="8"/>
    </row>
    <row r="15" spans="1:10" ht="12.75" customHeight="1">
      <c r="A15" s="15"/>
      <c r="B15" s="230" t="s">
        <v>19</v>
      </c>
      <c r="C15" s="230"/>
      <c r="D15" s="230"/>
      <c r="E15" s="230"/>
      <c r="F15" s="230"/>
      <c r="G15" s="230"/>
      <c r="H15" s="8"/>
    </row>
    <row r="16" spans="1:10" ht="12.75" customHeight="1">
      <c r="A16" s="15"/>
      <c r="B16" s="12" t="s">
        <v>15</v>
      </c>
      <c r="C16" s="229" t="s">
        <v>17</v>
      </c>
      <c r="D16" s="229"/>
      <c r="E16" s="229"/>
      <c r="F16" s="229"/>
      <c r="G16" s="229"/>
      <c r="H16" s="8"/>
    </row>
    <row r="17" spans="1:9" ht="12.75" customHeight="1">
      <c r="A17" s="15"/>
      <c r="B17" s="12" t="s">
        <v>16</v>
      </c>
      <c r="C17" s="229" t="s">
        <v>18</v>
      </c>
      <c r="D17" s="229"/>
      <c r="E17" s="229"/>
      <c r="F17" s="229"/>
      <c r="G17" s="229"/>
      <c r="H17" s="8"/>
    </row>
    <row r="18" spans="1:9" ht="74.25" customHeight="1">
      <c r="A18" s="11"/>
      <c r="B18" s="8"/>
      <c r="C18" s="9"/>
      <c r="D18" s="9"/>
      <c r="E18" s="9"/>
      <c r="F18" s="9"/>
      <c r="G18" s="8"/>
      <c r="H18" s="8"/>
    </row>
    <row r="19" spans="1:9" ht="19.5">
      <c r="A19" s="249" t="s">
        <v>43</v>
      </c>
      <c r="B19" s="250"/>
      <c r="C19" s="250"/>
      <c r="D19" s="250"/>
      <c r="E19" s="250"/>
      <c r="F19" s="251"/>
      <c r="G19" s="122" t="s">
        <v>32</v>
      </c>
      <c r="H19" s="123" t="s">
        <v>32</v>
      </c>
    </row>
    <row r="20" spans="1:9" ht="25.5" customHeight="1">
      <c r="A20" s="252"/>
      <c r="B20" s="253"/>
      <c r="C20" s="253"/>
      <c r="D20" s="253"/>
      <c r="E20" s="253"/>
      <c r="F20" s="254"/>
      <c r="G20" s="23" t="s">
        <v>33</v>
      </c>
      <c r="H20" s="23" t="s">
        <v>34</v>
      </c>
    </row>
    <row r="21" spans="1:9" ht="33" customHeight="1">
      <c r="A21" s="26" t="s">
        <v>35</v>
      </c>
      <c r="B21" s="26" t="s">
        <v>36</v>
      </c>
      <c r="C21" s="1" t="s">
        <v>13</v>
      </c>
      <c r="D21" s="1" t="s">
        <v>12</v>
      </c>
      <c r="E21" s="1" t="s">
        <v>11</v>
      </c>
      <c r="F21" s="1" t="s">
        <v>14</v>
      </c>
      <c r="G21" s="268" t="s">
        <v>37</v>
      </c>
      <c r="H21" s="269"/>
    </row>
    <row r="22" spans="1:9" ht="36.75" customHeight="1">
      <c r="A22" s="2" t="s">
        <v>44</v>
      </c>
      <c r="B22" s="257" t="s">
        <v>45</v>
      </c>
      <c r="C22" s="119"/>
      <c r="D22" s="107"/>
      <c r="E22" s="107"/>
      <c r="F22" s="119"/>
      <c r="G22" s="260"/>
      <c r="H22" s="261"/>
      <c r="I22" s="54" t="str">
        <f>IF(COUNTA(C22:F22)&gt;1,"ERREUR Nombre de croix sur la même ligne","")</f>
        <v/>
      </c>
    </row>
    <row r="23" spans="1:9" ht="39" customHeight="1">
      <c r="A23" s="2" t="s">
        <v>46</v>
      </c>
      <c r="B23" s="258"/>
      <c r="C23" s="119"/>
      <c r="D23" s="119"/>
      <c r="E23" s="119"/>
      <c r="F23" s="119"/>
      <c r="G23" s="262"/>
      <c r="H23" s="263"/>
      <c r="I23" s="54" t="str">
        <f t="shared" ref="I23:I29" si="1">IF(COUNTA(C23:F23)&gt;1,"ERREUR Nombre de croix sur la même ligne","")</f>
        <v/>
      </c>
    </row>
    <row r="24" spans="1:9" ht="40.5" customHeight="1">
      <c r="A24" s="2" t="s">
        <v>47</v>
      </c>
      <c r="B24" s="258"/>
      <c r="C24" s="119"/>
      <c r="D24" s="107"/>
      <c r="E24" s="119"/>
      <c r="F24" s="119"/>
      <c r="G24" s="262"/>
      <c r="H24" s="263"/>
      <c r="I24" s="54" t="str">
        <f t="shared" si="1"/>
        <v/>
      </c>
    </row>
    <row r="25" spans="1:9" ht="36.75" customHeight="1">
      <c r="A25" s="2" t="s">
        <v>48</v>
      </c>
      <c r="B25" s="258"/>
      <c r="C25" s="119"/>
      <c r="D25" s="107"/>
      <c r="E25" s="107"/>
      <c r="F25" s="119"/>
      <c r="G25" s="262"/>
      <c r="H25" s="263"/>
      <c r="I25" s="54" t="str">
        <f t="shared" si="1"/>
        <v/>
      </c>
    </row>
    <row r="26" spans="1:9" ht="41.25" customHeight="1">
      <c r="A26" s="2" t="s">
        <v>49</v>
      </c>
      <c r="B26" s="258"/>
      <c r="C26" s="119"/>
      <c r="D26" s="107"/>
      <c r="E26" s="107"/>
      <c r="F26" s="119"/>
      <c r="G26" s="262"/>
      <c r="H26" s="263"/>
      <c r="I26" s="54" t="str">
        <f t="shared" si="1"/>
        <v/>
      </c>
    </row>
    <row r="27" spans="1:9" ht="36" customHeight="1">
      <c r="A27" s="2" t="s">
        <v>50</v>
      </c>
      <c r="B27" s="258"/>
      <c r="C27" s="119"/>
      <c r="D27" s="107"/>
      <c r="E27" s="107"/>
      <c r="F27" s="119"/>
      <c r="G27" s="262"/>
      <c r="H27" s="263"/>
      <c r="I27" s="54" t="str">
        <f t="shared" si="1"/>
        <v/>
      </c>
    </row>
    <row r="28" spans="1:9" ht="31.5" customHeight="1">
      <c r="A28" s="2" t="s">
        <v>51</v>
      </c>
      <c r="B28" s="258"/>
      <c r="C28" s="119"/>
      <c r="D28" s="107"/>
      <c r="E28" s="107"/>
      <c r="F28" s="119"/>
      <c r="G28" s="262"/>
      <c r="H28" s="263"/>
      <c r="I28" s="54" t="str">
        <f t="shared" si="1"/>
        <v/>
      </c>
    </row>
    <row r="29" spans="1:9" ht="74.25" customHeight="1">
      <c r="A29" s="3" t="s">
        <v>52</v>
      </c>
      <c r="B29" s="259"/>
      <c r="C29" s="119"/>
      <c r="D29" s="107"/>
      <c r="E29" s="107"/>
      <c r="F29" s="119"/>
      <c r="G29" s="264"/>
      <c r="H29" s="265"/>
      <c r="I29" s="54" t="str">
        <f t="shared" si="1"/>
        <v/>
      </c>
    </row>
    <row r="30" spans="1:9" ht="19.5" customHeight="1">
      <c r="A30" s="249" t="s">
        <v>54</v>
      </c>
      <c r="B30" s="250"/>
      <c r="C30" s="250"/>
      <c r="D30" s="250"/>
      <c r="E30" s="250"/>
      <c r="F30" s="251"/>
      <c r="G30" s="123" t="s">
        <v>32</v>
      </c>
      <c r="H30" s="123" t="s">
        <v>32</v>
      </c>
    </row>
    <row r="31" spans="1:9" ht="31.5" customHeight="1">
      <c r="A31" s="252"/>
      <c r="B31" s="253"/>
      <c r="C31" s="253"/>
      <c r="D31" s="253"/>
      <c r="E31" s="253"/>
      <c r="F31" s="254"/>
      <c r="G31" s="23" t="s">
        <v>33</v>
      </c>
      <c r="H31" s="23" t="s">
        <v>34</v>
      </c>
    </row>
    <row r="32" spans="1:9" ht="25.5" customHeight="1">
      <c r="A32" s="26" t="s">
        <v>35</v>
      </c>
      <c r="B32" s="26" t="s">
        <v>36</v>
      </c>
      <c r="C32" s="1" t="s">
        <v>13</v>
      </c>
      <c r="D32" s="1" t="s">
        <v>12</v>
      </c>
      <c r="E32" s="1" t="s">
        <v>11</v>
      </c>
      <c r="F32" s="1" t="s">
        <v>14</v>
      </c>
      <c r="G32" s="268" t="s">
        <v>37</v>
      </c>
      <c r="H32" s="269"/>
    </row>
    <row r="33" spans="1:9" ht="61.5" customHeight="1">
      <c r="A33" s="3" t="s">
        <v>62</v>
      </c>
      <c r="B33" s="257" t="s">
        <v>55</v>
      </c>
      <c r="C33" s="119"/>
      <c r="D33" s="119"/>
      <c r="E33" s="107"/>
      <c r="F33" s="119"/>
      <c r="G33" s="260"/>
      <c r="H33" s="261"/>
      <c r="I33" s="54" t="str">
        <f>IF(COUNTA(C33:F33)&gt;1,"ERREUR Nombre de croix sur la même ligne","")</f>
        <v/>
      </c>
    </row>
    <row r="34" spans="1:9" ht="58.5" customHeight="1">
      <c r="A34" s="4" t="s">
        <v>56</v>
      </c>
      <c r="B34" s="258"/>
      <c r="C34" s="119"/>
      <c r="D34" s="119"/>
      <c r="E34" s="119"/>
      <c r="F34" s="119"/>
      <c r="G34" s="262"/>
      <c r="H34" s="263"/>
      <c r="I34" s="54" t="str">
        <f t="shared" ref="I34:I36" si="2">IF(COUNTA(C34:F34)&gt;1,"ERREUR Nombre de croix sur la même ligne","")</f>
        <v/>
      </c>
    </row>
    <row r="35" spans="1:9" ht="60.75" customHeight="1">
      <c r="A35" s="4" t="s">
        <v>57</v>
      </c>
      <c r="B35" s="258"/>
      <c r="C35" s="119"/>
      <c r="D35" s="107"/>
      <c r="E35" s="107"/>
      <c r="F35" s="119"/>
      <c r="G35" s="262"/>
      <c r="H35" s="263"/>
      <c r="I35" s="54" t="str">
        <f t="shared" si="2"/>
        <v/>
      </c>
    </row>
    <row r="36" spans="1:9" ht="77.25" customHeight="1">
      <c r="A36" s="4" t="s">
        <v>63</v>
      </c>
      <c r="B36" s="259"/>
      <c r="C36" s="119"/>
      <c r="D36" s="107"/>
      <c r="E36" s="107"/>
      <c r="F36" s="119"/>
      <c r="G36" s="264"/>
      <c r="H36" s="265"/>
      <c r="I36" s="54" t="str">
        <f t="shared" si="2"/>
        <v/>
      </c>
    </row>
    <row r="37" spans="1:9" ht="20.25" customHeight="1">
      <c r="A37" s="249" t="s">
        <v>58</v>
      </c>
      <c r="B37" s="250"/>
      <c r="C37" s="250"/>
      <c r="D37" s="250"/>
      <c r="E37" s="250"/>
      <c r="F37" s="251"/>
      <c r="G37" s="123" t="s">
        <v>32</v>
      </c>
      <c r="H37" s="123" t="s">
        <v>32</v>
      </c>
    </row>
    <row r="38" spans="1:9" ht="25.5" customHeight="1">
      <c r="A38" s="252"/>
      <c r="B38" s="253"/>
      <c r="C38" s="253"/>
      <c r="D38" s="253"/>
      <c r="E38" s="253"/>
      <c r="F38" s="254"/>
      <c r="G38" s="23" t="s">
        <v>33</v>
      </c>
      <c r="H38" s="23" t="s">
        <v>34</v>
      </c>
    </row>
    <row r="39" spans="1:9" ht="26.25" customHeight="1">
      <c r="A39" s="26" t="s">
        <v>35</v>
      </c>
      <c r="B39" s="26" t="s">
        <v>36</v>
      </c>
      <c r="C39" s="1" t="s">
        <v>13</v>
      </c>
      <c r="D39" s="1" t="s">
        <v>12</v>
      </c>
      <c r="E39" s="1" t="s">
        <v>11</v>
      </c>
      <c r="F39" s="1" t="s">
        <v>14</v>
      </c>
      <c r="G39" s="268" t="s">
        <v>37</v>
      </c>
      <c r="H39" s="269"/>
    </row>
    <row r="40" spans="1:9" ht="86.25" customHeight="1">
      <c r="A40" s="6" t="s">
        <v>64</v>
      </c>
      <c r="B40" s="257" t="s">
        <v>59</v>
      </c>
      <c r="C40" s="119"/>
      <c r="D40" s="119"/>
      <c r="E40" s="119"/>
      <c r="F40" s="119"/>
      <c r="G40" s="260"/>
      <c r="H40" s="261"/>
      <c r="I40" s="54" t="str">
        <f>IF(COUNTA(C40:F40)&gt;1,"ERREUR Nombre de croix sur la même ligne","")</f>
        <v/>
      </c>
    </row>
    <row r="41" spans="1:9" ht="95.25" customHeight="1">
      <c r="A41" s="2" t="s">
        <v>60</v>
      </c>
      <c r="B41" s="258"/>
      <c r="C41" s="119"/>
      <c r="D41" s="107"/>
      <c r="E41" s="107"/>
      <c r="F41" s="119"/>
      <c r="G41" s="262"/>
      <c r="H41" s="263"/>
      <c r="I41" s="54" t="str">
        <f t="shared" ref="I41:I42" si="3">IF(COUNTA(C41:F41)&gt;1,"ERREUR Nombre de croix sur la même ligne","")</f>
        <v/>
      </c>
    </row>
    <row r="42" spans="1:9" ht="134.25" customHeight="1">
      <c r="A42" s="2" t="s">
        <v>61</v>
      </c>
      <c r="B42" s="259"/>
      <c r="C42" s="119"/>
      <c r="D42" s="107"/>
      <c r="E42" s="107"/>
      <c r="F42" s="119"/>
      <c r="G42" s="264"/>
      <c r="H42" s="265"/>
      <c r="I42" s="54" t="str">
        <f t="shared" si="3"/>
        <v/>
      </c>
    </row>
    <row r="44" spans="1:9">
      <c r="B44" s="230" t="s">
        <v>19</v>
      </c>
      <c r="C44" s="230"/>
      <c r="D44" s="230"/>
      <c r="E44" s="230"/>
      <c r="F44" s="230"/>
      <c r="G44" s="230"/>
    </row>
    <row r="45" spans="1:9">
      <c r="B45" s="12" t="s">
        <v>15</v>
      </c>
      <c r="C45" s="229" t="s">
        <v>17</v>
      </c>
      <c r="D45" s="229"/>
      <c r="E45" s="229"/>
      <c r="F45" s="229"/>
      <c r="G45" s="229"/>
    </row>
    <row r="46" spans="1:9">
      <c r="B46" s="12" t="s">
        <v>16</v>
      </c>
      <c r="C46" s="229" t="s">
        <v>18</v>
      </c>
      <c r="D46" s="229"/>
      <c r="E46" s="229"/>
      <c r="F46" s="229"/>
      <c r="G46" s="229"/>
    </row>
  </sheetData>
  <sheetProtection sheet="1" objects="1" scenarios="1"/>
  <mergeCells count="32">
    <mergeCell ref="B5:C5"/>
    <mergeCell ref="B6:C6"/>
    <mergeCell ref="A7:F8"/>
    <mergeCell ref="B10:B13"/>
    <mergeCell ref="A2:D2"/>
    <mergeCell ref="A4:E4"/>
    <mergeCell ref="F4:G4"/>
    <mergeCell ref="E2:G2"/>
    <mergeCell ref="G40:H42"/>
    <mergeCell ref="B15:G15"/>
    <mergeCell ref="C16:G16"/>
    <mergeCell ref="C17:G17"/>
    <mergeCell ref="A19:F20"/>
    <mergeCell ref="B22:B29"/>
    <mergeCell ref="G21:H21"/>
    <mergeCell ref="G22:H29"/>
    <mergeCell ref="B44:G44"/>
    <mergeCell ref="C45:G45"/>
    <mergeCell ref="C46:G46"/>
    <mergeCell ref="B1:H1"/>
    <mergeCell ref="B3:H3"/>
    <mergeCell ref="D5:H5"/>
    <mergeCell ref="D6:H6"/>
    <mergeCell ref="G9:H9"/>
    <mergeCell ref="G10:H13"/>
    <mergeCell ref="A30:F31"/>
    <mergeCell ref="B33:B36"/>
    <mergeCell ref="A37:F38"/>
    <mergeCell ref="B40:B42"/>
    <mergeCell ref="G32:H32"/>
    <mergeCell ref="G33:H36"/>
    <mergeCell ref="G39:H39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1"/>
  <sheetViews>
    <sheetView workbookViewId="0">
      <selection activeCell="C7" sqref="C7"/>
    </sheetView>
  </sheetViews>
  <sheetFormatPr baseColWidth="10" defaultRowHeight="12.75"/>
  <cols>
    <col min="1" max="1" width="17.1640625" customWidth="1"/>
    <col min="2" max="2" width="22.83203125" customWidth="1"/>
    <col min="3" max="4" width="32.83203125" customWidth="1"/>
  </cols>
  <sheetData>
    <row r="1" spans="1:4" ht="78.75" customHeight="1">
      <c r="A1" s="299" t="s">
        <v>0</v>
      </c>
      <c r="B1" s="300"/>
      <c r="C1" s="301" t="s">
        <v>96</v>
      </c>
      <c r="D1" s="302"/>
    </row>
    <row r="2" spans="1:4" ht="35.1" customHeight="1">
      <c r="A2" s="303" t="s">
        <v>97</v>
      </c>
      <c r="B2" s="304"/>
      <c r="C2" s="305">
        <f>'S2 Certif'!A6</f>
        <v>0</v>
      </c>
      <c r="D2" s="306"/>
    </row>
    <row r="3" spans="1:4" ht="35.1" customHeight="1">
      <c r="A3" s="303" t="s">
        <v>98</v>
      </c>
      <c r="B3" s="304"/>
      <c r="C3" s="307" t="str">
        <f>Entête!D43</f>
        <v>Elève N°1</v>
      </c>
      <c r="D3" s="308"/>
    </row>
    <row r="4" spans="1:4" ht="30.95" customHeight="1">
      <c r="A4" s="291" t="s">
        <v>99</v>
      </c>
      <c r="B4" s="292"/>
      <c r="C4" s="292"/>
      <c r="D4" s="293"/>
    </row>
    <row r="5" spans="1:4" ht="30.95" customHeight="1">
      <c r="A5" s="294" t="s">
        <v>100</v>
      </c>
      <c r="B5" s="295"/>
      <c r="C5" s="56" t="s">
        <v>101</v>
      </c>
      <c r="D5" s="56" t="s">
        <v>102</v>
      </c>
    </row>
    <row r="6" spans="1:4" ht="88.5" customHeight="1">
      <c r="A6" s="296" t="s">
        <v>103</v>
      </c>
      <c r="B6" s="57" t="s">
        <v>104</v>
      </c>
      <c r="C6" s="116"/>
      <c r="D6" s="116"/>
    </row>
    <row r="7" spans="1:4" ht="88.5" customHeight="1">
      <c r="A7" s="297"/>
      <c r="B7" s="57" t="s">
        <v>105</v>
      </c>
      <c r="C7" s="116"/>
      <c r="D7" s="116"/>
    </row>
    <row r="8" spans="1:4" ht="88.5" customHeight="1">
      <c r="A8" s="297"/>
      <c r="B8" s="57" t="s">
        <v>106</v>
      </c>
      <c r="C8" s="116"/>
      <c r="D8" s="116"/>
    </row>
    <row r="9" spans="1:4" ht="88.5" customHeight="1">
      <c r="A9" s="298"/>
      <c r="B9" s="57" t="s">
        <v>107</v>
      </c>
      <c r="C9" s="116"/>
      <c r="D9" s="116"/>
    </row>
    <row r="10" spans="1:4" ht="88.5" customHeight="1">
      <c r="A10" s="296" t="s">
        <v>108</v>
      </c>
      <c r="B10" s="58" t="s">
        <v>109</v>
      </c>
      <c r="C10" s="116"/>
      <c r="D10" s="116"/>
    </row>
    <row r="11" spans="1:4" ht="88.5" customHeight="1">
      <c r="A11" s="298"/>
      <c r="B11" s="58" t="s">
        <v>110</v>
      </c>
      <c r="C11" s="116"/>
      <c r="D11" s="116"/>
    </row>
  </sheetData>
  <sheetProtection sheet="1" objects="1" scenarios="1"/>
  <mergeCells count="10">
    <mergeCell ref="A4:D4"/>
    <mergeCell ref="A5:B5"/>
    <mergeCell ref="A6:A9"/>
    <mergeCell ref="A10:A11"/>
    <mergeCell ref="A1:B1"/>
    <mergeCell ref="C1:D1"/>
    <mergeCell ref="A2:B2"/>
    <mergeCell ref="C2:D2"/>
    <mergeCell ref="A3:B3"/>
    <mergeCell ref="C3:D3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23"/>
  <sheetViews>
    <sheetView workbookViewId="0">
      <selection activeCell="P7" sqref="P7"/>
    </sheetView>
  </sheetViews>
  <sheetFormatPr baseColWidth="10" defaultColWidth="9.33203125" defaultRowHeight="12.75"/>
  <cols>
    <col min="1" max="1" width="26" customWidth="1"/>
    <col min="2" max="5" width="4.83203125" customWidth="1"/>
    <col min="6" max="6" width="17.6640625" customWidth="1"/>
    <col min="7" max="10" width="4.83203125" customWidth="1"/>
    <col min="11" max="11" width="17.6640625" customWidth="1"/>
    <col min="12" max="12" width="9.33203125" customWidth="1"/>
  </cols>
  <sheetData>
    <row r="1" spans="1:11" ht="94.5" customHeight="1" thickBot="1">
      <c r="A1" s="332" t="s">
        <v>0</v>
      </c>
      <c r="B1" s="332"/>
      <c r="C1" s="332"/>
      <c r="D1" s="275" t="s">
        <v>20</v>
      </c>
      <c r="E1" s="234"/>
      <c r="F1" s="234"/>
      <c r="G1" s="234"/>
      <c r="H1" s="333"/>
      <c r="I1" s="333"/>
      <c r="J1" s="333"/>
      <c r="K1" s="333"/>
    </row>
    <row r="2" spans="1:11" ht="31.5" customHeight="1" thickBot="1">
      <c r="A2" s="309" t="s">
        <v>198</v>
      </c>
      <c r="B2" s="309"/>
      <c r="C2" s="309"/>
      <c r="D2" s="309"/>
      <c r="E2" s="309"/>
      <c r="F2" s="309"/>
      <c r="G2" s="310"/>
      <c r="H2" s="337" t="s">
        <v>130</v>
      </c>
      <c r="I2" s="338"/>
      <c r="J2" s="338"/>
      <c r="K2" s="79">
        <f>Entête!F2</f>
        <v>2018</v>
      </c>
    </row>
    <row r="3" spans="1:11" ht="31.5" customHeight="1" thickBot="1">
      <c r="A3" s="334" t="s">
        <v>1</v>
      </c>
      <c r="B3" s="334"/>
      <c r="C3" s="284" t="str">
        <f>Entête!D43</f>
        <v>Elève N°1</v>
      </c>
      <c r="D3" s="283"/>
      <c r="E3" s="283"/>
      <c r="F3" s="283"/>
      <c r="G3" s="283"/>
      <c r="H3" s="335"/>
      <c r="I3" s="335"/>
      <c r="J3" s="335"/>
      <c r="K3" s="336"/>
    </row>
    <row r="4" spans="1:11" ht="37.5" customHeight="1" thickTop="1" thickBot="1">
      <c r="A4" s="282" t="s">
        <v>2</v>
      </c>
      <c r="B4" s="282"/>
      <c r="C4" s="282"/>
      <c r="D4" s="282"/>
      <c r="E4" s="282"/>
      <c r="F4" s="282"/>
      <c r="G4" s="282"/>
      <c r="H4" s="282"/>
      <c r="I4" s="311" t="s">
        <v>3</v>
      </c>
      <c r="J4" s="287"/>
      <c r="K4" s="65"/>
    </row>
    <row r="5" spans="1:11" ht="27.75" customHeight="1" thickTop="1">
      <c r="A5" s="21" t="s">
        <v>4</v>
      </c>
      <c r="B5" s="266" t="s">
        <v>5</v>
      </c>
      <c r="C5" s="313"/>
      <c r="D5" s="313"/>
      <c r="E5" s="313"/>
      <c r="F5" s="267"/>
      <c r="G5" s="209" t="s">
        <v>10</v>
      </c>
      <c r="H5" s="312"/>
      <c r="I5" s="312"/>
      <c r="J5" s="312"/>
      <c r="K5" s="210"/>
    </row>
    <row r="6" spans="1:11" ht="30" customHeight="1">
      <c r="A6" s="125"/>
      <c r="B6" s="314"/>
      <c r="C6" s="315"/>
      <c r="D6" s="315"/>
      <c r="E6" s="315"/>
      <c r="F6" s="316"/>
      <c r="G6" s="212"/>
      <c r="H6" s="212"/>
      <c r="I6" s="212"/>
      <c r="J6" s="212"/>
      <c r="K6" s="212"/>
    </row>
    <row r="7" spans="1:11" ht="17.100000000000001" customHeight="1">
      <c r="A7" s="317" t="s">
        <v>6</v>
      </c>
      <c r="B7" s="318"/>
      <c r="C7" s="318"/>
      <c r="D7" s="318"/>
      <c r="E7" s="318"/>
      <c r="F7" s="318"/>
      <c r="G7" s="318"/>
      <c r="H7" s="318"/>
      <c r="I7" s="318"/>
      <c r="J7" s="318"/>
      <c r="K7" s="319"/>
    </row>
    <row r="8" spans="1:11" ht="32.1" customHeight="1">
      <c r="A8" s="320" t="s">
        <v>69</v>
      </c>
      <c r="B8" s="322" t="s">
        <v>7</v>
      </c>
      <c r="C8" s="323"/>
      <c r="D8" s="323"/>
      <c r="E8" s="323"/>
      <c r="F8" s="324"/>
      <c r="G8" s="325" t="s">
        <v>8</v>
      </c>
      <c r="H8" s="326"/>
      <c r="I8" s="326"/>
      <c r="J8" s="326"/>
      <c r="K8" s="327"/>
    </row>
    <row r="9" spans="1:11" ht="22.5" customHeight="1">
      <c r="A9" s="321"/>
      <c r="B9" s="1" t="s">
        <v>13</v>
      </c>
      <c r="C9" s="1" t="s">
        <v>12</v>
      </c>
      <c r="D9" s="1" t="s">
        <v>11</v>
      </c>
      <c r="E9" s="1" t="s">
        <v>14</v>
      </c>
      <c r="F9" s="22" t="s">
        <v>9</v>
      </c>
      <c r="G9" s="1" t="s">
        <v>13</v>
      </c>
      <c r="H9" s="1" t="s">
        <v>12</v>
      </c>
      <c r="I9" s="1" t="s">
        <v>11</v>
      </c>
      <c r="J9" s="1" t="s">
        <v>14</v>
      </c>
      <c r="K9" s="22" t="s">
        <v>9</v>
      </c>
    </row>
    <row r="10" spans="1:11" ht="47.1" customHeight="1">
      <c r="A10" s="16" t="s">
        <v>21</v>
      </c>
      <c r="B10" s="128"/>
      <c r="C10" s="128"/>
      <c r="D10" s="128"/>
      <c r="E10" s="128"/>
      <c r="F10" s="328"/>
      <c r="G10" s="107"/>
      <c r="H10" s="107"/>
      <c r="I10" s="107"/>
      <c r="J10" s="107"/>
      <c r="K10" s="330"/>
    </row>
    <row r="11" spans="1:11" ht="46.5" customHeight="1">
      <c r="A11" s="16" t="s">
        <v>22</v>
      </c>
      <c r="B11" s="128"/>
      <c r="C11" s="128"/>
      <c r="D11" s="128"/>
      <c r="E11" s="128"/>
      <c r="F11" s="329"/>
      <c r="G11" s="107"/>
      <c r="H11" s="107"/>
      <c r="I11" s="107"/>
      <c r="J11" s="107"/>
      <c r="K11" s="331"/>
    </row>
    <row r="12" spans="1:11" ht="39" customHeight="1">
      <c r="A12" s="16" t="s">
        <v>23</v>
      </c>
      <c r="B12" s="128"/>
      <c r="C12" s="128"/>
      <c r="D12" s="128"/>
      <c r="E12" s="128"/>
      <c r="F12" s="329"/>
      <c r="G12" s="107"/>
      <c r="H12" s="107"/>
      <c r="I12" s="107"/>
      <c r="J12" s="107"/>
      <c r="K12" s="331"/>
    </row>
    <row r="13" spans="1:11" ht="27.75" customHeight="1">
      <c r="A13" s="16" t="s">
        <v>24</v>
      </c>
      <c r="B13" s="128"/>
      <c r="C13" s="128"/>
      <c r="D13" s="128"/>
      <c r="E13" s="128"/>
      <c r="F13" s="329"/>
      <c r="G13" s="107"/>
      <c r="H13" s="107"/>
      <c r="I13" s="107"/>
      <c r="J13" s="107"/>
      <c r="K13" s="331"/>
    </row>
    <row r="14" spans="1:11" ht="58.5" customHeight="1">
      <c r="A14" s="16" t="s">
        <v>25</v>
      </c>
      <c r="B14" s="128"/>
      <c r="C14" s="128"/>
      <c r="D14" s="128"/>
      <c r="E14" s="128"/>
      <c r="F14" s="329"/>
      <c r="G14" s="107"/>
      <c r="H14" s="107"/>
      <c r="I14" s="107"/>
      <c r="J14" s="107"/>
      <c r="K14" s="331"/>
    </row>
    <row r="15" spans="1:11" ht="41.25" customHeight="1">
      <c r="A15" s="16" t="s">
        <v>26</v>
      </c>
      <c r="B15" s="128"/>
      <c r="C15" s="128"/>
      <c r="D15" s="128"/>
      <c r="E15" s="128"/>
      <c r="F15" s="329"/>
      <c r="G15" s="107"/>
      <c r="H15" s="107"/>
      <c r="I15" s="107"/>
      <c r="J15" s="107"/>
      <c r="K15" s="331"/>
    </row>
    <row r="16" spans="1:11" ht="32.25" customHeight="1">
      <c r="A16" s="16" t="s">
        <v>27</v>
      </c>
      <c r="B16" s="128"/>
      <c r="C16" s="128"/>
      <c r="D16" s="128"/>
      <c r="E16" s="128"/>
      <c r="F16" s="329"/>
      <c r="G16" s="107"/>
      <c r="H16" s="107"/>
      <c r="I16" s="107"/>
      <c r="J16" s="107"/>
      <c r="K16" s="331"/>
    </row>
    <row r="17" spans="1:11" ht="24" customHeight="1">
      <c r="A17" s="16" t="s">
        <v>28</v>
      </c>
      <c r="B17" s="128"/>
      <c r="C17" s="128"/>
      <c r="D17" s="128"/>
      <c r="E17" s="128"/>
      <c r="F17" s="329"/>
      <c r="G17" s="107"/>
      <c r="H17" s="107"/>
      <c r="I17" s="107"/>
      <c r="J17" s="107"/>
      <c r="K17" s="331"/>
    </row>
    <row r="18" spans="1:11" ht="29.25" customHeight="1">
      <c r="A18" s="16" t="s">
        <v>29</v>
      </c>
      <c r="B18" s="128"/>
      <c r="C18" s="128"/>
      <c r="D18" s="128"/>
      <c r="E18" s="128"/>
      <c r="F18" s="329"/>
      <c r="G18" s="107"/>
      <c r="H18" s="107"/>
      <c r="I18" s="107"/>
      <c r="J18" s="107"/>
      <c r="K18" s="331"/>
    </row>
    <row r="19" spans="1:11" ht="26.25" customHeight="1">
      <c r="A19" s="19" t="s">
        <v>30</v>
      </c>
      <c r="B19" s="129"/>
      <c r="C19" s="129"/>
      <c r="D19" s="129"/>
      <c r="E19" s="129"/>
      <c r="F19" s="329"/>
      <c r="G19" s="130"/>
      <c r="H19" s="130"/>
      <c r="I19" s="130"/>
      <c r="J19" s="130"/>
      <c r="K19" s="331"/>
    </row>
    <row r="20" spans="1:11">
      <c r="A20" s="18"/>
      <c r="B20" s="18"/>
      <c r="C20" s="18"/>
      <c r="D20" s="20"/>
      <c r="E20" s="20"/>
      <c r="F20" s="20"/>
      <c r="G20" s="20"/>
      <c r="H20" s="20"/>
      <c r="I20" s="20"/>
      <c r="J20" s="20"/>
      <c r="K20" s="20"/>
    </row>
    <row r="21" spans="1:11">
      <c r="A21" s="230" t="s">
        <v>19</v>
      </c>
      <c r="B21" s="230"/>
      <c r="C21" s="230"/>
      <c r="D21" s="230"/>
      <c r="E21" s="230"/>
      <c r="F21" s="230"/>
      <c r="H21" s="17"/>
    </row>
    <row r="22" spans="1:11">
      <c r="A22" s="12" t="s">
        <v>15</v>
      </c>
      <c r="B22" s="229" t="s">
        <v>17</v>
      </c>
      <c r="C22" s="229"/>
      <c r="D22" s="229"/>
      <c r="E22" s="229"/>
      <c r="F22" s="229"/>
      <c r="H22" s="17"/>
    </row>
    <row r="23" spans="1:11">
      <c r="A23" s="12" t="s">
        <v>16</v>
      </c>
      <c r="B23" s="229" t="s">
        <v>18</v>
      </c>
      <c r="C23" s="229"/>
      <c r="D23" s="229"/>
      <c r="E23" s="229"/>
      <c r="F23" s="229"/>
    </row>
  </sheetData>
  <sheetProtection sheet="1" objects="1" scenarios="1"/>
  <mergeCells count="21">
    <mergeCell ref="A1:C1"/>
    <mergeCell ref="D1:K1"/>
    <mergeCell ref="A3:B3"/>
    <mergeCell ref="C3:K3"/>
    <mergeCell ref="H2:J2"/>
    <mergeCell ref="B23:F23"/>
    <mergeCell ref="A21:F21"/>
    <mergeCell ref="B22:F22"/>
    <mergeCell ref="G6:K6"/>
    <mergeCell ref="A2:G2"/>
    <mergeCell ref="I4:J4"/>
    <mergeCell ref="A4:H4"/>
    <mergeCell ref="G5:K5"/>
    <mergeCell ref="B5:F5"/>
    <mergeCell ref="B6:F6"/>
    <mergeCell ref="A7:K7"/>
    <mergeCell ref="A8:A9"/>
    <mergeCell ref="B8:F8"/>
    <mergeCell ref="G8:K8"/>
    <mergeCell ref="F10:F19"/>
    <mergeCell ref="K10:K19"/>
  </mergeCells>
  <pageMargins left="0.31496062992125984" right="0.31496062992125984" top="0.55118110236220474" bottom="0.55118110236220474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5"/>
  <sheetViews>
    <sheetView zoomScaleNormal="100" workbookViewId="0">
      <selection activeCell="G4" sqref="G4:H7"/>
    </sheetView>
  </sheetViews>
  <sheetFormatPr baseColWidth="10" defaultRowHeight="12.75"/>
  <cols>
    <col min="1" max="1" width="17.5" customWidth="1"/>
    <col min="2" max="2" width="37.5" customWidth="1"/>
    <col min="3" max="6" width="6.33203125" customWidth="1"/>
    <col min="7" max="8" width="13.5" customWidth="1"/>
    <col min="9" max="9" width="0.5" customWidth="1"/>
  </cols>
  <sheetData>
    <row r="1" spans="1:9" ht="19.5">
      <c r="A1" s="339" t="s">
        <v>31</v>
      </c>
      <c r="B1" s="340"/>
      <c r="C1" s="340"/>
      <c r="D1" s="340"/>
      <c r="E1" s="340"/>
      <c r="F1" s="341"/>
      <c r="G1" s="126" t="s">
        <v>53</v>
      </c>
      <c r="H1" s="123" t="s">
        <v>32</v>
      </c>
    </row>
    <row r="2" spans="1:9" ht="24">
      <c r="A2" s="342"/>
      <c r="B2" s="343"/>
      <c r="C2" s="343"/>
      <c r="D2" s="343"/>
      <c r="E2" s="343"/>
      <c r="F2" s="344"/>
      <c r="G2" s="23" t="s">
        <v>33</v>
      </c>
      <c r="H2" s="23" t="s">
        <v>34</v>
      </c>
    </row>
    <row r="3" spans="1:9" ht="25.5">
      <c r="A3" s="26" t="s">
        <v>35</v>
      </c>
      <c r="B3" s="26" t="s">
        <v>36</v>
      </c>
      <c r="C3" s="1" t="s">
        <v>13</v>
      </c>
      <c r="D3" s="1" t="s">
        <v>12</v>
      </c>
      <c r="E3" s="1" t="s">
        <v>11</v>
      </c>
      <c r="F3" s="1" t="s">
        <v>14</v>
      </c>
      <c r="G3" s="268" t="s">
        <v>37</v>
      </c>
      <c r="H3" s="269"/>
    </row>
    <row r="4" spans="1:9" ht="45.75" customHeight="1">
      <c r="A4" s="2" t="s">
        <v>38</v>
      </c>
      <c r="B4" s="257" t="s">
        <v>39</v>
      </c>
      <c r="C4" s="107"/>
      <c r="D4" s="107"/>
      <c r="E4" s="107"/>
      <c r="F4" s="107"/>
      <c r="G4" s="260"/>
      <c r="H4" s="261"/>
      <c r="I4" s="54" t="str">
        <f>IF(COUNTA(C4:F4)&gt;1,"ERREUR Nombre de croix sur la même ligne","")</f>
        <v/>
      </c>
    </row>
    <row r="5" spans="1:9" ht="48" customHeight="1">
      <c r="A5" s="2" t="s">
        <v>40</v>
      </c>
      <c r="B5" s="258"/>
      <c r="C5" s="107"/>
      <c r="D5" s="107"/>
      <c r="E5" s="107"/>
      <c r="F5" s="107"/>
      <c r="G5" s="262"/>
      <c r="H5" s="263"/>
      <c r="I5" s="54" t="str">
        <f t="shared" ref="I5:I7" si="0">IF(COUNTA(C5:F5)&gt;1,"ERREUR Nombre de croix sur la même ligne","")</f>
        <v/>
      </c>
    </row>
    <row r="6" spans="1:9" ht="44.25" customHeight="1">
      <c r="A6" s="2" t="s">
        <v>41</v>
      </c>
      <c r="B6" s="258"/>
      <c r="C6" s="107"/>
      <c r="D6" s="107"/>
      <c r="E6" s="107"/>
      <c r="F6" s="107"/>
      <c r="G6" s="262"/>
      <c r="H6" s="263"/>
      <c r="I6" s="54" t="str">
        <f t="shared" si="0"/>
        <v/>
      </c>
    </row>
    <row r="7" spans="1:9" ht="131.25" customHeight="1">
      <c r="A7" s="2" t="s">
        <v>42</v>
      </c>
      <c r="B7" s="259"/>
      <c r="C7" s="107"/>
      <c r="D7" s="107"/>
      <c r="E7" s="107"/>
      <c r="F7" s="107"/>
      <c r="G7" s="264"/>
      <c r="H7" s="265"/>
      <c r="I7" s="54" t="str">
        <f t="shared" si="0"/>
        <v/>
      </c>
    </row>
    <row r="8" spans="1:9" ht="19.5">
      <c r="A8" s="339" t="s">
        <v>43</v>
      </c>
      <c r="B8" s="340"/>
      <c r="C8" s="340"/>
      <c r="D8" s="340"/>
      <c r="E8" s="340"/>
      <c r="F8" s="341"/>
      <c r="G8" s="122" t="s">
        <v>32</v>
      </c>
      <c r="H8" s="123" t="s">
        <v>32</v>
      </c>
    </row>
    <row r="9" spans="1:9" ht="24">
      <c r="A9" s="342"/>
      <c r="B9" s="343"/>
      <c r="C9" s="343"/>
      <c r="D9" s="343"/>
      <c r="E9" s="343"/>
      <c r="F9" s="344"/>
      <c r="G9" s="23" t="s">
        <v>33</v>
      </c>
      <c r="H9" s="23" t="s">
        <v>34</v>
      </c>
    </row>
    <row r="10" spans="1:9" ht="25.5">
      <c r="A10" s="26" t="s">
        <v>35</v>
      </c>
      <c r="B10" s="26" t="s">
        <v>36</v>
      </c>
      <c r="C10" s="1" t="s">
        <v>13</v>
      </c>
      <c r="D10" s="1" t="s">
        <v>12</v>
      </c>
      <c r="E10" s="1" t="s">
        <v>11</v>
      </c>
      <c r="F10" s="1" t="s">
        <v>14</v>
      </c>
      <c r="G10" s="268" t="s">
        <v>37</v>
      </c>
      <c r="H10" s="269"/>
    </row>
    <row r="11" spans="1:9" ht="37.5" customHeight="1">
      <c r="A11" s="2" t="s">
        <v>44</v>
      </c>
      <c r="B11" s="257" t="s">
        <v>45</v>
      </c>
      <c r="C11" s="107"/>
      <c r="D11" s="107"/>
      <c r="E11" s="107"/>
      <c r="F11" s="107"/>
      <c r="G11" s="260"/>
      <c r="H11" s="261"/>
      <c r="I11" s="54" t="str">
        <f>IF(COUNTA(C11:F11)&gt;1,"ERREUR Nombre de croix sur la même ligne","")</f>
        <v/>
      </c>
    </row>
    <row r="12" spans="1:9" ht="41.25" customHeight="1">
      <c r="A12" s="2" t="s">
        <v>46</v>
      </c>
      <c r="B12" s="258"/>
      <c r="C12" s="107"/>
      <c r="D12" s="107"/>
      <c r="E12" s="107"/>
      <c r="F12" s="107"/>
      <c r="G12" s="262"/>
      <c r="H12" s="263"/>
      <c r="I12" s="54" t="str">
        <f t="shared" ref="I12:I18" si="1">IF(COUNTA(C12:F12)&gt;1,"ERREUR Nombre de croix sur la même ligne","")</f>
        <v/>
      </c>
    </row>
    <row r="13" spans="1:9" ht="42" customHeight="1">
      <c r="A13" s="2" t="s">
        <v>47</v>
      </c>
      <c r="B13" s="258"/>
      <c r="C13" s="107"/>
      <c r="D13" s="107"/>
      <c r="E13" s="107"/>
      <c r="F13" s="107"/>
      <c r="G13" s="262"/>
      <c r="H13" s="263"/>
      <c r="I13" s="54" t="str">
        <f t="shared" si="1"/>
        <v/>
      </c>
    </row>
    <row r="14" spans="1:9" ht="45">
      <c r="A14" s="2" t="s">
        <v>48</v>
      </c>
      <c r="B14" s="258"/>
      <c r="C14" s="107"/>
      <c r="D14" s="107"/>
      <c r="E14" s="107"/>
      <c r="F14" s="107"/>
      <c r="G14" s="262"/>
      <c r="H14" s="263"/>
      <c r="I14" s="54" t="str">
        <f t="shared" si="1"/>
        <v/>
      </c>
    </row>
    <row r="15" spans="1:9" ht="49.5" customHeight="1">
      <c r="A15" s="2" t="s">
        <v>49</v>
      </c>
      <c r="B15" s="258"/>
      <c r="C15" s="107"/>
      <c r="D15" s="107"/>
      <c r="E15" s="107"/>
      <c r="F15" s="107"/>
      <c r="G15" s="262"/>
      <c r="H15" s="263"/>
      <c r="I15" s="54" t="str">
        <f t="shared" si="1"/>
        <v/>
      </c>
    </row>
    <row r="16" spans="1:9" ht="41.25" customHeight="1">
      <c r="A16" s="2" t="s">
        <v>50</v>
      </c>
      <c r="B16" s="258"/>
      <c r="C16" s="107"/>
      <c r="D16" s="107"/>
      <c r="E16" s="107"/>
      <c r="F16" s="107"/>
      <c r="G16" s="262"/>
      <c r="H16" s="263"/>
      <c r="I16" s="54" t="str">
        <f t="shared" si="1"/>
        <v/>
      </c>
    </row>
    <row r="17" spans="1:9" ht="33" customHeight="1">
      <c r="A17" s="2" t="s">
        <v>51</v>
      </c>
      <c r="B17" s="258"/>
      <c r="C17" s="107"/>
      <c r="D17" s="107"/>
      <c r="E17" s="107"/>
      <c r="F17" s="107"/>
      <c r="G17" s="262"/>
      <c r="H17" s="263"/>
      <c r="I17" s="54" t="str">
        <f t="shared" si="1"/>
        <v/>
      </c>
    </row>
    <row r="18" spans="1:9" ht="49.5" customHeight="1">
      <c r="A18" s="3" t="s">
        <v>52</v>
      </c>
      <c r="B18" s="259"/>
      <c r="C18" s="107"/>
      <c r="D18" s="107"/>
      <c r="E18" s="107"/>
      <c r="F18" s="107"/>
      <c r="G18" s="264"/>
      <c r="H18" s="265"/>
      <c r="I18" s="54" t="str">
        <f t="shared" si="1"/>
        <v/>
      </c>
    </row>
    <row r="19" spans="1:9" ht="19.5">
      <c r="A19" s="345" t="s">
        <v>54</v>
      </c>
      <c r="B19" s="346"/>
      <c r="C19" s="346"/>
      <c r="D19" s="346"/>
      <c r="E19" s="346"/>
      <c r="F19" s="347"/>
      <c r="G19" s="123" t="s">
        <v>32</v>
      </c>
      <c r="H19" s="123" t="s">
        <v>32</v>
      </c>
    </row>
    <row r="20" spans="1:9" ht="24">
      <c r="A20" s="348"/>
      <c r="B20" s="349"/>
      <c r="C20" s="349"/>
      <c r="D20" s="349"/>
      <c r="E20" s="349"/>
      <c r="F20" s="350"/>
      <c r="G20" s="24" t="s">
        <v>68</v>
      </c>
      <c r="H20" s="24" t="s">
        <v>67</v>
      </c>
    </row>
    <row r="21" spans="1:9" ht="25.5">
      <c r="A21" s="26" t="s">
        <v>35</v>
      </c>
      <c r="B21" s="26" t="s">
        <v>36</v>
      </c>
      <c r="C21" s="1" t="s">
        <v>13</v>
      </c>
      <c r="D21" s="1" t="s">
        <v>12</v>
      </c>
      <c r="E21" s="1" t="s">
        <v>11</v>
      </c>
      <c r="F21" s="1" t="s">
        <v>14</v>
      </c>
      <c r="G21" s="268" t="s">
        <v>37</v>
      </c>
      <c r="H21" s="269"/>
    </row>
    <row r="22" spans="1:9" ht="45" customHeight="1">
      <c r="A22" s="3" t="s">
        <v>62</v>
      </c>
      <c r="B22" s="257" t="s">
        <v>55</v>
      </c>
      <c r="C22" s="107"/>
      <c r="D22" s="107"/>
      <c r="E22" s="107"/>
      <c r="F22" s="107"/>
      <c r="G22" s="260"/>
      <c r="H22" s="261"/>
      <c r="I22" s="54" t="str">
        <f>IF(COUNTA(C22:F22)&gt;1,"ERREUR Nombre de croix sur la même ligne","")</f>
        <v/>
      </c>
    </row>
    <row r="23" spans="1:9" ht="56.25" customHeight="1">
      <c r="A23" s="4" t="s">
        <v>56</v>
      </c>
      <c r="B23" s="258"/>
      <c r="C23" s="107"/>
      <c r="D23" s="107"/>
      <c r="E23" s="107"/>
      <c r="F23" s="107"/>
      <c r="G23" s="262"/>
      <c r="H23" s="263"/>
      <c r="I23" s="54" t="str">
        <f t="shared" ref="I23:I25" si="2">IF(COUNTA(C23:F23)&gt;1,"ERREUR Nombre de croix sur la même ligne","")</f>
        <v/>
      </c>
    </row>
    <row r="24" spans="1:9" ht="58.5" customHeight="1">
      <c r="A24" s="4" t="s">
        <v>57</v>
      </c>
      <c r="B24" s="258"/>
      <c r="C24" s="107"/>
      <c r="D24" s="107"/>
      <c r="E24" s="107"/>
      <c r="F24" s="107"/>
      <c r="G24" s="262"/>
      <c r="H24" s="263"/>
      <c r="I24" s="54" t="str">
        <f t="shared" si="2"/>
        <v/>
      </c>
    </row>
    <row r="25" spans="1:9" ht="68.25" customHeight="1">
      <c r="A25" s="4" t="s">
        <v>63</v>
      </c>
      <c r="B25" s="259"/>
      <c r="C25" s="107"/>
      <c r="D25" s="107"/>
      <c r="E25" s="107"/>
      <c r="F25" s="107"/>
      <c r="G25" s="264"/>
      <c r="H25" s="265"/>
      <c r="I25" s="54" t="str">
        <f t="shared" si="2"/>
        <v/>
      </c>
    </row>
    <row r="26" spans="1:9" ht="19.5">
      <c r="A26" s="249" t="s">
        <v>58</v>
      </c>
      <c r="B26" s="250"/>
      <c r="C26" s="250"/>
      <c r="D26" s="250"/>
      <c r="E26" s="250"/>
      <c r="F26" s="251"/>
      <c r="G26" s="123" t="s">
        <v>32</v>
      </c>
      <c r="H26" s="123" t="s">
        <v>32</v>
      </c>
    </row>
    <row r="27" spans="1:9" ht="24">
      <c r="A27" s="252"/>
      <c r="B27" s="253"/>
      <c r="C27" s="253"/>
      <c r="D27" s="253"/>
      <c r="E27" s="253"/>
      <c r="F27" s="254"/>
      <c r="G27" s="23" t="s">
        <v>33</v>
      </c>
      <c r="H27" s="23" t="s">
        <v>34</v>
      </c>
    </row>
    <row r="28" spans="1:9" ht="25.5">
      <c r="A28" s="26" t="s">
        <v>35</v>
      </c>
      <c r="B28" s="26" t="s">
        <v>36</v>
      </c>
      <c r="C28" s="1" t="s">
        <v>13</v>
      </c>
      <c r="D28" s="1" t="s">
        <v>12</v>
      </c>
      <c r="E28" s="1" t="s">
        <v>11</v>
      </c>
      <c r="F28" s="1" t="s">
        <v>14</v>
      </c>
      <c r="G28" s="268" t="s">
        <v>37</v>
      </c>
      <c r="H28" s="269"/>
    </row>
    <row r="29" spans="1:9" ht="101.25">
      <c r="A29" s="6" t="s">
        <v>64</v>
      </c>
      <c r="B29" s="257" t="s">
        <v>59</v>
      </c>
      <c r="C29" s="107"/>
      <c r="D29" s="107"/>
      <c r="E29" s="107"/>
      <c r="F29" s="107"/>
      <c r="G29" s="260"/>
      <c r="H29" s="261"/>
      <c r="I29" s="54" t="str">
        <f>IF(COUNTA(C29:F29)&gt;1,"ERREUR Nombre de croix sur la même ligne","")</f>
        <v/>
      </c>
    </row>
    <row r="30" spans="1:9" ht="60" customHeight="1">
      <c r="A30" s="2" t="s">
        <v>60</v>
      </c>
      <c r="B30" s="258"/>
      <c r="C30" s="107"/>
      <c r="D30" s="107"/>
      <c r="E30" s="107"/>
      <c r="F30" s="107"/>
      <c r="G30" s="262"/>
      <c r="H30" s="263"/>
      <c r="I30" s="54" t="str">
        <f t="shared" ref="I30:I31" si="3">IF(COUNTA(C30:F30)&gt;1,"ERREUR Nombre de croix sur la même ligne","")</f>
        <v/>
      </c>
    </row>
    <row r="31" spans="1:9" ht="153.75" customHeight="1">
      <c r="A31" s="2" t="s">
        <v>61</v>
      </c>
      <c r="B31" s="259"/>
      <c r="C31" s="107"/>
      <c r="D31" s="107"/>
      <c r="E31" s="107"/>
      <c r="F31" s="107"/>
      <c r="G31" s="264"/>
      <c r="H31" s="265"/>
      <c r="I31" s="54" t="str">
        <f t="shared" si="3"/>
        <v/>
      </c>
    </row>
    <row r="33" spans="2:8">
      <c r="B33" s="230" t="s">
        <v>19</v>
      </c>
      <c r="C33" s="230"/>
      <c r="D33" s="230"/>
      <c r="E33" s="230"/>
      <c r="F33" s="230"/>
      <c r="G33" s="13"/>
      <c r="H33" s="14"/>
    </row>
    <row r="34" spans="2:8">
      <c r="B34" s="12" t="s">
        <v>15</v>
      </c>
      <c r="C34" s="229" t="s">
        <v>17</v>
      </c>
      <c r="D34" s="229"/>
      <c r="E34" s="229"/>
      <c r="F34" s="229"/>
    </row>
    <row r="35" spans="2:8">
      <c r="B35" s="12" t="s">
        <v>16</v>
      </c>
      <c r="C35" s="229" t="s">
        <v>18</v>
      </c>
      <c r="D35" s="229"/>
      <c r="E35" s="229"/>
      <c r="F35" s="229"/>
    </row>
  </sheetData>
  <sheetProtection sheet="1" objects="1" scenarios="1"/>
  <mergeCells count="19">
    <mergeCell ref="G10:H10"/>
    <mergeCell ref="G28:H28"/>
    <mergeCell ref="B29:B31"/>
    <mergeCell ref="G29:H31"/>
    <mergeCell ref="A19:F20"/>
    <mergeCell ref="G21:H21"/>
    <mergeCell ref="B22:B25"/>
    <mergeCell ref="G22:H25"/>
    <mergeCell ref="A26:F27"/>
    <mergeCell ref="A1:F2"/>
    <mergeCell ref="G3:H3"/>
    <mergeCell ref="B4:B7"/>
    <mergeCell ref="G4:H7"/>
    <mergeCell ref="A8:F9"/>
    <mergeCell ref="C34:F34"/>
    <mergeCell ref="C35:F35"/>
    <mergeCell ref="B33:F33"/>
    <mergeCell ref="B11:B18"/>
    <mergeCell ref="G11:H18"/>
  </mergeCells>
  <pageMargins left="0.31496062992125984" right="0.31496062992125984" top="0.55118110236220474" bottom="0.55118110236220474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Entête</vt:lpstr>
      <vt:lpstr>EP1 écrit</vt:lpstr>
      <vt:lpstr>EP1 oral</vt:lpstr>
      <vt:lpstr>Synthèse EP1</vt:lpstr>
      <vt:lpstr>S1 Certif</vt:lpstr>
      <vt:lpstr>S2 Certif</vt:lpstr>
      <vt:lpstr>S2 Auto-Eval</vt:lpstr>
      <vt:lpstr>S3 Formatif Sav-être</vt:lpstr>
      <vt:lpstr>S3 Formatif</vt:lpstr>
      <vt:lpstr>S3 Certif</vt:lpstr>
      <vt:lpstr>Synthèse EP2</vt:lpstr>
      <vt:lpstr>Calculs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PEYRON</cp:lastModifiedBy>
  <cp:lastPrinted>2016-10-26T09:05:46Z</cp:lastPrinted>
  <dcterms:created xsi:type="dcterms:W3CDTF">2016-10-19T08:20:55Z</dcterms:created>
  <dcterms:modified xsi:type="dcterms:W3CDTF">2016-10-26T09:45:48Z</dcterms:modified>
</cp:coreProperties>
</file>